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Diciembre/"/>
    </mc:Choice>
  </mc:AlternateContent>
  <xr:revisionPtr revIDLastSave="0" documentId="8_{5E0DECF6-EEF6-4318-B77A-C315B35B8C75}" xr6:coauthVersionLast="47" xr6:coauthVersionMax="47" xr10:uidLastSave="{00000000-0000-0000-0000-000000000000}"/>
  <bookViews>
    <workbookView xWindow="-120" yWindow="-120" windowWidth="20730" windowHeight="11160" activeTab="1" xr2:uid="{044BED1F-0FDB-4B69-B118-6E186663CC14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F60" i="2"/>
  <c r="F59" i="2"/>
  <c r="F58" i="2"/>
  <c r="F57" i="2"/>
  <c r="E57" i="2"/>
  <c r="F56" i="2"/>
  <c r="F55" i="2"/>
  <c r="F54" i="2"/>
  <c r="E53" i="2"/>
  <c r="F53" i="2" s="1"/>
  <c r="F52" i="2"/>
  <c r="F51" i="2"/>
  <c r="E51" i="2"/>
  <c r="F50" i="2"/>
  <c r="E50" i="2"/>
  <c r="F49" i="2"/>
  <c r="F48" i="2"/>
  <c r="F47" i="2"/>
  <c r="F46" i="2"/>
  <c r="F45" i="2"/>
  <c r="F44" i="2"/>
  <c r="F43" i="2"/>
  <c r="E42" i="2"/>
  <c r="F42" i="2" s="1"/>
  <c r="F41" i="2"/>
  <c r="F40" i="2"/>
  <c r="E40" i="2"/>
  <c r="F39" i="2"/>
  <c r="E39" i="2"/>
  <c r="F38" i="2"/>
  <c r="E37" i="2"/>
  <c r="F37" i="2" s="1"/>
  <c r="F36" i="2"/>
  <c r="F35" i="2"/>
  <c r="F34" i="2"/>
  <c r="F33" i="2"/>
  <c r="E33" i="2"/>
  <c r="F32" i="2"/>
  <c r="E32" i="2"/>
  <c r="F31" i="2"/>
  <c r="E31" i="2"/>
  <c r="F30" i="2"/>
  <c r="F29" i="2"/>
  <c r="F28" i="2"/>
  <c r="F27" i="2"/>
  <c r="F26" i="2"/>
  <c r="F25" i="2"/>
  <c r="F24" i="2"/>
  <c r="F23" i="2"/>
  <c r="F22" i="2"/>
  <c r="E21" i="2"/>
  <c r="F21" i="2" s="1"/>
  <c r="F20" i="2"/>
  <c r="F19" i="2"/>
  <c r="F18" i="2"/>
  <c r="F17" i="2"/>
  <c r="F16" i="2"/>
  <c r="F15" i="2"/>
  <c r="F14" i="2"/>
  <c r="F13" i="2"/>
  <c r="F12" i="2"/>
  <c r="F11" i="2"/>
  <c r="E11" i="2"/>
  <c r="F10" i="2"/>
  <c r="F9" i="2"/>
  <c r="F62" i="2" s="1"/>
  <c r="G128" i="1"/>
  <c r="G127" i="1"/>
  <c r="G126" i="1"/>
  <c r="F125" i="1"/>
  <c r="G125" i="1" s="1"/>
  <c r="G124" i="1"/>
  <c r="G123" i="1"/>
  <c r="E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F66" i="1"/>
  <c r="G65" i="1"/>
  <c r="G64" i="1"/>
  <c r="G63" i="1"/>
  <c r="F63" i="1"/>
  <c r="G62" i="1"/>
  <c r="F62" i="1"/>
  <c r="G61" i="1"/>
  <c r="F60" i="1"/>
  <c r="G60" i="1" s="1"/>
  <c r="G59" i="1"/>
  <c r="G58" i="1"/>
  <c r="F57" i="1"/>
  <c r="G57" i="1" s="1"/>
  <c r="G56" i="1"/>
  <c r="G55" i="1"/>
  <c r="F55" i="1"/>
  <c r="G54" i="1"/>
  <c r="G53" i="1"/>
  <c r="G52" i="1"/>
  <c r="F52" i="1"/>
  <c r="G51" i="1"/>
  <c r="G50" i="1"/>
  <c r="G49" i="1"/>
  <c r="G48" i="1"/>
  <c r="G47" i="1"/>
  <c r="F46" i="1"/>
  <c r="G46" i="1" s="1"/>
  <c r="G45" i="1"/>
  <c r="G44" i="1"/>
  <c r="F44" i="1"/>
  <c r="G43" i="1"/>
  <c r="F43" i="1"/>
  <c r="G42" i="1"/>
  <c r="G41" i="1"/>
  <c r="G40" i="1"/>
  <c r="F39" i="1"/>
  <c r="G39" i="1" s="1"/>
  <c r="F38" i="1"/>
  <c r="G38" i="1" s="1"/>
  <c r="G37" i="1"/>
  <c r="G36" i="1"/>
  <c r="F36" i="1"/>
  <c r="G35" i="1"/>
  <c r="F35" i="1"/>
  <c r="G34" i="1"/>
  <c r="G33" i="1"/>
  <c r="G32" i="1"/>
  <c r="G31" i="1"/>
  <c r="G30" i="1"/>
  <c r="G29" i="1"/>
  <c r="G28" i="1"/>
  <c r="G27" i="1"/>
  <c r="G26" i="1"/>
  <c r="G25" i="1"/>
  <c r="G24" i="1"/>
  <c r="F24" i="1"/>
  <c r="G23" i="1"/>
  <c r="F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G9" i="1" s="1"/>
  <c r="G129" i="1" s="1"/>
</calcChain>
</file>

<file path=xl/sharedStrings.xml><?xml version="1.0" encoding="utf-8"?>
<sst xmlns="http://schemas.openxmlformats.org/spreadsheetml/2006/main" count="192" uniqueCount="186">
  <si>
    <t>REPORTE DE INVENTARIO DE ALMACÉN DE LOS MATERIALES DE OFICINA OCTUBRE - DICIEMBRE 2021</t>
  </si>
  <si>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</si>
  <si>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</si>
  <si>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</si>
  <si>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</si>
  <si>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</si>
  <si>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</si>
  <si>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</si>
  <si>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</si>
  <si>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</si>
  <si>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</si>
  <si>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</si>
  <si>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</si>
  <si>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</si>
  <si>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</si>
  <si>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</si>
  <si>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</si>
  <si>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</si>
  <si>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</si>
  <si>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</si>
  <si>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</si>
  <si>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</si>
  <si>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</si>
  <si>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</si>
  <si>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</si>
  <si>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</si>
  <si>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</si>
  <si>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</si>
  <si>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</si>
  <si>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Goma de Borrar</t>
  </si>
  <si>
    <t>Gomitas CAJA/100</t>
  </si>
  <si>
    <t>2/12/20212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</si>
  <si>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</si>
  <si>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</si>
  <si>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</si>
  <si>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</si>
  <si>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</si>
  <si>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</si>
  <si>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</si>
  <si>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</si>
  <si>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</si>
  <si>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</si>
  <si>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paginas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</si>
  <si>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</si>
  <si>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</si>
  <si>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</si>
  <si>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</si>
  <si>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</si>
  <si>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</si>
  <si>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</si>
  <si>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</si>
  <si>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</si>
  <si>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</si>
  <si>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</si>
  <si>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</si>
  <si>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</si>
  <si>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</si>
  <si>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</si>
  <si>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</si>
  <si>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</si>
  <si>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</si>
  <si>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</si>
  <si>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</si>
  <si>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48/1</t>
  </si>
  <si>
    <t>Sobre 9x12 Blanco</t>
  </si>
  <si>
    <t>Sobre Timbrados 10x15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</si>
  <si>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</si>
  <si>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</si>
  <si>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</si>
  <si>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</si>
  <si>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</si>
  <si>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</si>
  <si>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</si>
  <si>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</si>
  <si>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</si>
  <si>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</si>
  <si>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</si>
  <si>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</si>
  <si>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</si>
  <si>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</si>
  <si>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</si>
  <si>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</si>
  <si>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</si>
  <si>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</si>
  <si>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</si>
  <si>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</si>
  <si>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</si>
  <si>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</si>
  <si>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</si>
  <si>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</si>
  <si>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</si>
  <si>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</si>
  <si>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</si>
  <si>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</si>
  <si>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</si>
  <si>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</si>
  <si>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</si>
  <si>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</si>
  <si>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</si>
  <si>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</si>
  <si>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</si>
  <si>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</si>
  <si>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</si>
  <si>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</si>
  <si>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</si>
  <si>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</si>
  <si>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</si>
  <si>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 RECARGABLES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</si>
  <si>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</si>
  <si>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</si>
  <si>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</si>
  <si>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</si>
  <si>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</si>
  <si>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</si>
  <si>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</si>
  <si>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</si>
  <si>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</si>
  <si>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</si>
  <si>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</si>
  <si>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</si>
  <si>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</si>
  <si>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</si>
  <si>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</si>
  <si>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</si>
  <si>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</si>
  <si>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</si>
  <si>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</si>
  <si>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</si>
  <si>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</si>
  <si>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</si>
  <si>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t>TOTAL GENERAL EXISTENCIAS</t>
  </si>
  <si>
    <t>COSTO UNITARIO</t>
  </si>
  <si>
    <t>DETERGENTE EN POLVO  lb</t>
  </si>
  <si>
    <t>ALCOHOL DE MANO GL</t>
  </si>
  <si>
    <t>ATOMIZADOR 32 ONZ</t>
  </si>
  <si>
    <t>AZUCAR BLANCA (PAQ 5 LIB)</t>
  </si>
  <si>
    <t>AZUCAR CREMA (PAQ 5 LIB)</t>
  </si>
  <si>
    <t>ESPONJA PARA FREGAR</t>
  </si>
  <si>
    <t>AZUCAR DIETA CAJA/1000</t>
  </si>
  <si>
    <t>BRILLO VERDE</t>
  </si>
  <si>
    <t>CAFE PAQ. 1LB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</si>
  <si>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</si>
  <si>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</si>
  <si>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</si>
  <si>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</si>
  <si>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</si>
  <si>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</si>
  <si>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</si>
  <si>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</si>
  <si>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</si>
  <si>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</si>
  <si>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</si>
  <si>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</si>
  <si>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</si>
  <si>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</si>
  <si>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</si>
  <si>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</si>
  <si>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</si>
  <si>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 xml:space="preserve"> 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</si>
  <si>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</si>
  <si>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</si>
  <si>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</si>
  <si>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</si>
  <si>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</si>
  <si>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</si>
  <si>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</si>
  <si>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</si>
  <si>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</si>
  <si>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</si>
  <si>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</si>
  <si>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</si>
  <si>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</si>
  <si>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</si>
  <si>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</si>
  <si>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</si>
  <si>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</si>
  <si>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</si>
  <si>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</si>
  <si>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</si>
  <si>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</si>
  <si>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</si>
  <si>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</si>
  <si>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</si>
  <si>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</si>
  <si>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AMBIENTADOR 8ONZ</t>
  </si>
  <si>
    <t xml:space="preserve">TOTAL EXISTENCIA EN RD$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</si>
</sst>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left" vertical="center" indent="1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 indent="3"/>
    </xf>
    <xf numFmtId="0" fontId="0" fillId="2" borderId="0" xfId="0" applyFill="1" applyAlignment="1">
      <alignment horizontal="left" indent="7"/>
    </xf>
    <xf numFmtId="43" fontId="0" fillId="2" borderId="0" xfId="1" applyFont="1" applyFill="1"/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3" fontId="0" fillId="0" borderId="1" xfId="1" applyFont="1" applyFill="1" applyBorder="1"/>
    <xf numFmtId="14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3" fontId="0" fillId="0" borderId="1" xfId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wrapText="1"/>
    </xf>
    <xf numFmtId="165" fontId="7" fillId="4" borderId="2" xfId="0" applyNumberFormat="1" applyFont="1" applyFill="1" applyBorder="1" applyAlignment="1">
      <alignment horizontal="left" wrapText="1"/>
    </xf>
    <xf numFmtId="49" fontId="7" fillId="4" borderId="3" xfId="2" applyNumberFormat="1" applyFont="1" applyFill="1" applyBorder="1" applyAlignment="1">
      <alignment horizontal="center" wrapText="1"/>
    </xf>
    <xf numFmtId="0" fontId="2" fillId="0" borderId="0" xfId="0" applyFont="1"/>
    <xf numFmtId="43" fontId="2" fillId="0" borderId="0" xfId="1" applyFont="1" applyFill="1"/>
    <xf numFmtId="14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4" fontId="0" fillId="0" borderId="4" xfId="0" applyNumberFormat="1" applyFont="1" applyBorder="1"/>
    <xf numFmtId="0" fontId="2" fillId="2" borderId="0" xfId="0" applyFont="1" applyFill="1" applyAlignment="1">
      <alignment horizontal="left" indent="14"/>
    </xf>
    <xf numFmtId="0" fontId="2" fillId="2" borderId="0" xfId="0" applyFont="1" applyFill="1" applyAlignment="1">
      <alignment horizontal="left" indent="2"/>
    </xf>
    <xf numFmtId="0" fontId="0" fillId="2" borderId="0" xfId="0" applyFill="1" applyAlignment="1">
      <alignment horizontal="left" indent="2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top" indent="2"/>
    </xf>
    <xf numFmtId="4" fontId="3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2" fillId="0" borderId="5" xfId="0" applyNumberFormat="1" applyFont="1" applyBorder="1"/>
    <xf numFmtId="43" fontId="2" fillId="0" borderId="7" xfId="1" applyFont="1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6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155575</xdr:colOff>
      <xdr:row>0</xdr:row>
      <xdr:rowOff>0</xdr:rowOff>
    </xdr:from>
    <xdr:to>
      <xdr:col>4</xdr:col>
      <xdr:colOff>869951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7F687D-2028-4AC9-A0FC-5D47BB470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575" y="0"/>
          <a:ext cx="4667251" cy="1133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0</xdr:rowOff>
    </xdr:from>
    <xdr:to>
      <xdr:col>4</xdr:col>
      <xdr:colOff>231776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EBDCB5-C2CA-49E7-AF54-54DE3703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0"/>
          <a:ext cx="4660901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9663-07D1-4100-8381-FDDE79BD468A}">
  <dimension ref="A7:G129"/>
  <sheetViews>
    <sheetView topLeftCell="A124" workbookViewId="0">
      <selection activeCell="C133" sqref="C133"/>
    </sheetView>
  </sheetViews>
  <sheetFormatPr baseColWidth="10" defaultRowHeight="15" x14ac:dyDescent="0.25"/>
  <cols>
    <col min="3" max="3" width="36.42578125" customWidth="1"/>
    <col min="5" max="5" width="14" customWidth="1"/>
    <col min="7" max="7" width="13.5703125" customWidth="1"/>
  </cols>
  <sheetData>
    <row r="7" spans="1:7" x14ac:dyDescent="0.25">
      <c r="A7" s="1" t="s">
        <v>0</v>
      </c>
      <c r="B7" s="2"/>
      <c r="C7" s="3"/>
      <c r="D7" s="4"/>
      <c r="E7" s="5"/>
      <c r="F7" s="2"/>
      <c r="G7" s="6"/>
    </row>
    <row r="8" spans="1:7" ht="45" x14ac:dyDescent="0.25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8" t="s">
        <v>7</v>
      </c>
    </row>
    <row r="9" spans="1:7" x14ac:dyDescent="0.25">
      <c r="A9" s="26">
        <v>44505</v>
      </c>
      <c r="B9" s="26">
        <v>44505</v>
      </c>
      <c r="C9" s="9" t="s">
        <v>8</v>
      </c>
      <c r="D9" s="10">
        <v>46</v>
      </c>
      <c r="E9" s="11">
        <v>155</v>
      </c>
      <c r="F9" s="12">
        <f>11-11</f>
        <v>0</v>
      </c>
      <c r="G9" s="13">
        <f>E9*F9</f>
        <v>0</v>
      </c>
    </row>
    <row r="10" spans="1:7" x14ac:dyDescent="0.25">
      <c r="A10" s="14">
        <v>44551</v>
      </c>
      <c r="B10" s="14">
        <v>44551</v>
      </c>
      <c r="C10" s="15" t="s">
        <v>9</v>
      </c>
      <c r="D10" s="16">
        <v>78</v>
      </c>
      <c r="E10" s="11">
        <v>27.77</v>
      </c>
      <c r="F10" s="12">
        <v>879</v>
      </c>
      <c r="G10" s="13">
        <f>E10*F10</f>
        <v>24409.829999999998</v>
      </c>
    </row>
    <row r="11" spans="1:7" ht="29.25" x14ac:dyDescent="0.25">
      <c r="A11" s="14">
        <v>44501</v>
      </c>
      <c r="B11" s="14">
        <v>44501</v>
      </c>
      <c r="C11" s="9" t="s">
        <v>10</v>
      </c>
      <c r="D11" s="10">
        <v>96</v>
      </c>
      <c r="E11" s="11">
        <v>97.25</v>
      </c>
      <c r="F11" s="12">
        <v>34</v>
      </c>
      <c r="G11" s="13">
        <f t="shared" ref="G11:G74" si="0">E11*F11</f>
        <v>3306.5</v>
      </c>
    </row>
    <row r="12" spans="1:7" x14ac:dyDescent="0.25">
      <c r="A12" s="14">
        <v>42860</v>
      </c>
      <c r="B12" s="14">
        <v>42860</v>
      </c>
      <c r="C12" s="15" t="s">
        <v>11</v>
      </c>
      <c r="D12" s="16">
        <v>70</v>
      </c>
      <c r="E12" s="11">
        <v>3.54</v>
      </c>
      <c r="F12" s="12">
        <v>94</v>
      </c>
      <c r="G12" s="13">
        <f t="shared" si="0"/>
        <v>332.76</v>
      </c>
    </row>
    <row r="13" spans="1:7" x14ac:dyDescent="0.25">
      <c r="A13" s="14">
        <v>44501</v>
      </c>
      <c r="B13" s="14">
        <v>44501</v>
      </c>
      <c r="C13" s="9" t="s">
        <v>12</v>
      </c>
      <c r="D13" s="10">
        <v>66</v>
      </c>
      <c r="E13" s="11">
        <v>59.17</v>
      </c>
      <c r="F13" s="12">
        <v>46</v>
      </c>
      <c r="G13" s="13">
        <f t="shared" si="0"/>
        <v>2721.82</v>
      </c>
    </row>
    <row r="14" spans="1:7" x14ac:dyDescent="0.25">
      <c r="A14" s="14">
        <v>44158</v>
      </c>
      <c r="B14" s="14">
        <v>44158</v>
      </c>
      <c r="C14" s="9" t="s">
        <v>13</v>
      </c>
      <c r="D14" s="16">
        <v>49</v>
      </c>
      <c r="E14" s="11">
        <v>94.8</v>
      </c>
      <c r="F14" s="12">
        <v>89</v>
      </c>
      <c r="G14" s="13">
        <f t="shared" si="0"/>
        <v>8437.1999999999989</v>
      </c>
    </row>
    <row r="15" spans="1:7" x14ac:dyDescent="0.25">
      <c r="A15" s="14">
        <v>44158</v>
      </c>
      <c r="B15" s="14">
        <v>44158</v>
      </c>
      <c r="C15" s="9" t="s">
        <v>14</v>
      </c>
      <c r="D15" s="10">
        <v>50</v>
      </c>
      <c r="E15" s="11">
        <v>300</v>
      </c>
      <c r="F15" s="12">
        <v>72</v>
      </c>
      <c r="G15" s="13">
        <f t="shared" si="0"/>
        <v>21600</v>
      </c>
    </row>
    <row r="16" spans="1:7" x14ac:dyDescent="0.25">
      <c r="A16" s="14">
        <v>44159</v>
      </c>
      <c r="B16" s="14">
        <v>44159</v>
      </c>
      <c r="C16" s="15" t="s">
        <v>15</v>
      </c>
      <c r="D16" s="16">
        <v>57</v>
      </c>
      <c r="E16" s="11">
        <v>28.2</v>
      </c>
      <c r="F16" s="12">
        <v>3</v>
      </c>
      <c r="G16" s="13">
        <f t="shared" si="0"/>
        <v>84.6</v>
      </c>
    </row>
    <row r="17" spans="1:7" x14ac:dyDescent="0.25">
      <c r="A17" s="14">
        <v>44501</v>
      </c>
      <c r="B17" s="14">
        <v>44501</v>
      </c>
      <c r="C17" s="17" t="s">
        <v>16</v>
      </c>
      <c r="D17" s="10">
        <v>72</v>
      </c>
      <c r="E17" s="11">
        <v>125.4</v>
      </c>
      <c r="F17" s="12">
        <v>8</v>
      </c>
      <c r="G17" s="13">
        <f t="shared" si="0"/>
        <v>1003.2</v>
      </c>
    </row>
    <row r="18" spans="1:7" x14ac:dyDescent="0.25">
      <c r="A18" s="14">
        <v>42677</v>
      </c>
      <c r="B18" s="14">
        <v>42677</v>
      </c>
      <c r="C18" s="15" t="s">
        <v>17</v>
      </c>
      <c r="D18" s="16">
        <v>70</v>
      </c>
      <c r="E18" s="11">
        <v>19.82</v>
      </c>
      <c r="F18" s="12">
        <v>133</v>
      </c>
      <c r="G18" s="13">
        <f t="shared" si="0"/>
        <v>2636.06</v>
      </c>
    </row>
    <row r="19" spans="1:7" x14ac:dyDescent="0.25">
      <c r="A19" s="14">
        <v>44501</v>
      </c>
      <c r="B19" s="14">
        <v>44501</v>
      </c>
      <c r="C19" s="18" t="s">
        <v>18</v>
      </c>
      <c r="D19" s="10">
        <v>112</v>
      </c>
      <c r="E19" s="11">
        <v>4.87</v>
      </c>
      <c r="F19" s="12">
        <v>97</v>
      </c>
      <c r="G19" s="13">
        <f t="shared" si="0"/>
        <v>472.39</v>
      </c>
    </row>
    <row r="20" spans="1:7" x14ac:dyDescent="0.25">
      <c r="A20" s="14">
        <v>43881</v>
      </c>
      <c r="B20" s="14">
        <v>43881</v>
      </c>
      <c r="C20" s="15" t="s">
        <v>19</v>
      </c>
      <c r="D20" s="16">
        <v>112</v>
      </c>
      <c r="E20" s="11">
        <v>5.5</v>
      </c>
      <c r="F20" s="12">
        <v>75</v>
      </c>
      <c r="G20" s="13">
        <f t="shared" si="0"/>
        <v>412.5</v>
      </c>
    </row>
    <row r="21" spans="1:7" x14ac:dyDescent="0.25">
      <c r="A21" s="14">
        <v>44501</v>
      </c>
      <c r="B21" s="14">
        <v>44501</v>
      </c>
      <c r="C21" s="9" t="s">
        <v>20</v>
      </c>
      <c r="D21" s="10">
        <v>112</v>
      </c>
      <c r="E21" s="11">
        <v>17.88</v>
      </c>
      <c r="F21" s="12">
        <v>49</v>
      </c>
      <c r="G21" s="13">
        <f t="shared" si="0"/>
        <v>876.12</v>
      </c>
    </row>
    <row r="22" spans="1:7" x14ac:dyDescent="0.25">
      <c r="A22" s="14">
        <v>43881</v>
      </c>
      <c r="B22" s="14">
        <v>43881</v>
      </c>
      <c r="C22" s="15" t="s">
        <v>21</v>
      </c>
      <c r="D22" s="16">
        <v>112</v>
      </c>
      <c r="E22" s="11">
        <v>3.5</v>
      </c>
      <c r="F22" s="12">
        <v>93</v>
      </c>
      <c r="G22" s="13">
        <f t="shared" si="0"/>
        <v>325.5</v>
      </c>
    </row>
    <row r="23" spans="1:7" x14ac:dyDescent="0.25">
      <c r="A23" s="14">
        <v>44501</v>
      </c>
      <c r="B23" s="14">
        <v>44501</v>
      </c>
      <c r="C23" s="9" t="s">
        <v>22</v>
      </c>
      <c r="D23" s="10">
        <v>113</v>
      </c>
      <c r="E23" s="11">
        <v>280</v>
      </c>
      <c r="F23" s="12">
        <f>25.52-0.75</f>
        <v>24.77</v>
      </c>
      <c r="G23" s="13">
        <f t="shared" si="0"/>
        <v>6935.5999999999995</v>
      </c>
    </row>
    <row r="24" spans="1:7" x14ac:dyDescent="0.25">
      <c r="A24" s="14">
        <v>44501</v>
      </c>
      <c r="B24" s="14">
        <v>44501</v>
      </c>
      <c r="C24" s="19" t="s">
        <v>23</v>
      </c>
      <c r="D24" s="16">
        <v>91</v>
      </c>
      <c r="E24" s="11">
        <v>317.60000000000002</v>
      </c>
      <c r="F24" s="12">
        <f>15.36-0.1</f>
        <v>15.26</v>
      </c>
      <c r="G24" s="13">
        <f t="shared" si="0"/>
        <v>4846.576</v>
      </c>
    </row>
    <row r="25" spans="1:7" x14ac:dyDescent="0.25">
      <c r="A25" s="14">
        <v>44106</v>
      </c>
      <c r="B25" s="14">
        <v>44106</v>
      </c>
      <c r="C25" s="9" t="s">
        <v>24</v>
      </c>
      <c r="D25" s="10">
        <v>48</v>
      </c>
      <c r="E25" s="11">
        <v>35.4</v>
      </c>
      <c r="F25" s="12">
        <v>10</v>
      </c>
      <c r="G25" s="13">
        <f t="shared" si="0"/>
        <v>354</v>
      </c>
    </row>
    <row r="26" spans="1:7" x14ac:dyDescent="0.25">
      <c r="A26" s="14">
        <v>44517</v>
      </c>
      <c r="B26" s="14">
        <v>44517</v>
      </c>
      <c r="C26" s="15" t="s">
        <v>25</v>
      </c>
      <c r="D26" s="16">
        <v>47</v>
      </c>
      <c r="E26" s="11">
        <v>41.4</v>
      </c>
      <c r="F26" s="12">
        <v>10</v>
      </c>
      <c r="G26" s="13">
        <f t="shared" si="0"/>
        <v>414</v>
      </c>
    </row>
    <row r="27" spans="1:7" x14ac:dyDescent="0.25">
      <c r="A27" s="14">
        <v>44517</v>
      </c>
      <c r="B27" s="14">
        <v>44517</v>
      </c>
      <c r="C27" s="9" t="s">
        <v>26</v>
      </c>
      <c r="D27" s="10">
        <v>55</v>
      </c>
      <c r="E27" s="11">
        <v>51.9</v>
      </c>
      <c r="F27" s="12">
        <v>2</v>
      </c>
      <c r="G27" s="13">
        <f t="shared" si="0"/>
        <v>103.8</v>
      </c>
    </row>
    <row r="28" spans="1:7" x14ac:dyDescent="0.25">
      <c r="A28" s="14">
        <v>44517</v>
      </c>
      <c r="B28" s="14">
        <v>44517</v>
      </c>
      <c r="C28" s="15" t="s">
        <v>27</v>
      </c>
      <c r="D28" s="16">
        <v>54</v>
      </c>
      <c r="E28" s="11">
        <v>75</v>
      </c>
      <c r="F28" s="12">
        <v>3</v>
      </c>
      <c r="G28" s="13">
        <f t="shared" si="0"/>
        <v>225</v>
      </c>
    </row>
    <row r="29" spans="1:7" x14ac:dyDescent="0.25">
      <c r="A29" s="14">
        <v>44517</v>
      </c>
      <c r="B29" s="14">
        <v>44517</v>
      </c>
      <c r="C29" s="9" t="s">
        <v>28</v>
      </c>
      <c r="D29" s="10">
        <v>87</v>
      </c>
      <c r="E29" s="11">
        <v>56</v>
      </c>
      <c r="F29" s="12">
        <v>23</v>
      </c>
      <c r="G29" s="13">
        <f t="shared" si="0"/>
        <v>1288</v>
      </c>
    </row>
    <row r="30" spans="1:7" x14ac:dyDescent="0.25">
      <c r="A30" s="14">
        <v>43469</v>
      </c>
      <c r="B30" s="14">
        <v>43469</v>
      </c>
      <c r="C30" s="15" t="s">
        <v>29</v>
      </c>
      <c r="D30" s="16">
        <v>56</v>
      </c>
      <c r="E30" s="11">
        <v>12</v>
      </c>
      <c r="F30" s="12">
        <v>24</v>
      </c>
      <c r="G30" s="13">
        <f t="shared" si="0"/>
        <v>288</v>
      </c>
    </row>
    <row r="31" spans="1:7" x14ac:dyDescent="0.25">
      <c r="A31" s="14">
        <v>44501</v>
      </c>
      <c r="B31" s="14">
        <v>44501</v>
      </c>
      <c r="C31" s="9" t="s">
        <v>30</v>
      </c>
      <c r="D31" s="10">
        <v>53</v>
      </c>
      <c r="E31" s="11">
        <v>21.26</v>
      </c>
      <c r="F31" s="12">
        <v>12</v>
      </c>
      <c r="G31" s="13">
        <f t="shared" si="0"/>
        <v>255.12</v>
      </c>
    </row>
    <row r="32" spans="1:7" x14ac:dyDescent="0.25">
      <c r="A32" s="14" t="s">
        <v>31</v>
      </c>
      <c r="B32" s="14" t="s">
        <v>31</v>
      </c>
      <c r="C32" s="15" t="s">
        <v>32</v>
      </c>
      <c r="D32" s="16">
        <v>71</v>
      </c>
      <c r="E32" s="11">
        <v>178.01</v>
      </c>
      <c r="F32" s="12">
        <v>11</v>
      </c>
      <c r="G32" s="13">
        <f t="shared" si="0"/>
        <v>1958.11</v>
      </c>
    </row>
    <row r="33" spans="1:7" x14ac:dyDescent="0.25">
      <c r="A33" s="14">
        <v>44501</v>
      </c>
      <c r="B33" s="14">
        <v>44501</v>
      </c>
      <c r="C33" s="9" t="s">
        <v>33</v>
      </c>
      <c r="D33" s="10">
        <v>69</v>
      </c>
      <c r="E33" s="11">
        <v>32.65</v>
      </c>
      <c r="F33" s="27">
        <v>32</v>
      </c>
      <c r="G33" s="13">
        <f t="shared" si="0"/>
        <v>1044.8</v>
      </c>
    </row>
    <row r="34" spans="1:7" x14ac:dyDescent="0.25">
      <c r="A34" s="14">
        <v>42933</v>
      </c>
      <c r="B34" s="14">
        <v>42933</v>
      </c>
      <c r="C34" s="15" t="s">
        <v>34</v>
      </c>
      <c r="D34" s="16">
        <v>114</v>
      </c>
      <c r="E34" s="11">
        <v>305</v>
      </c>
      <c r="F34" s="12">
        <v>3.44</v>
      </c>
      <c r="G34" s="13">
        <f t="shared" si="0"/>
        <v>1049.2</v>
      </c>
    </row>
    <row r="35" spans="1:7" x14ac:dyDescent="0.25">
      <c r="A35" s="14">
        <v>44517</v>
      </c>
      <c r="B35" s="14">
        <v>44517</v>
      </c>
      <c r="C35" s="9" t="s">
        <v>35</v>
      </c>
      <c r="D35" s="10">
        <v>83</v>
      </c>
      <c r="E35" s="11">
        <v>110.6</v>
      </c>
      <c r="F35" s="12">
        <f>18-4.75-3-0.16</f>
        <v>10.09</v>
      </c>
      <c r="G35" s="13">
        <f t="shared" si="0"/>
        <v>1115.954</v>
      </c>
    </row>
    <row r="36" spans="1:7" x14ac:dyDescent="0.25">
      <c r="A36" s="14">
        <v>43469</v>
      </c>
      <c r="B36" s="14">
        <v>43469</v>
      </c>
      <c r="C36" s="15" t="s">
        <v>36</v>
      </c>
      <c r="D36" s="16">
        <v>84</v>
      </c>
      <c r="E36" s="11">
        <v>9.2100000000000009</v>
      </c>
      <c r="F36" s="12">
        <f>9-9</f>
        <v>0</v>
      </c>
      <c r="G36" s="13">
        <f t="shared" si="0"/>
        <v>0</v>
      </c>
    </row>
    <row r="37" spans="1:7" x14ac:dyDescent="0.25">
      <c r="A37" s="14">
        <v>43469</v>
      </c>
      <c r="B37" s="14">
        <v>43469</v>
      </c>
      <c r="C37" s="9" t="s">
        <v>37</v>
      </c>
      <c r="D37" s="10">
        <v>86</v>
      </c>
      <c r="E37" s="11">
        <v>110.6</v>
      </c>
      <c r="F37" s="12">
        <v>11.5</v>
      </c>
      <c r="G37" s="13">
        <f t="shared" si="0"/>
        <v>1271.8999999999999</v>
      </c>
    </row>
    <row r="38" spans="1:7" x14ac:dyDescent="0.25">
      <c r="A38" s="14">
        <v>44501</v>
      </c>
      <c r="B38" s="14">
        <v>44501</v>
      </c>
      <c r="C38" s="15" t="s">
        <v>38</v>
      </c>
      <c r="D38" s="16">
        <v>82</v>
      </c>
      <c r="E38" s="11">
        <v>59.28</v>
      </c>
      <c r="F38" s="12">
        <f>20-1.83+12</f>
        <v>30.17</v>
      </c>
      <c r="G38" s="13">
        <f t="shared" si="0"/>
        <v>1788.4776000000002</v>
      </c>
    </row>
    <row r="39" spans="1:7" x14ac:dyDescent="0.25">
      <c r="A39" s="14">
        <v>44501</v>
      </c>
      <c r="B39" s="14">
        <v>44501</v>
      </c>
      <c r="C39" s="9" t="s">
        <v>39</v>
      </c>
      <c r="D39" s="10">
        <v>99</v>
      </c>
      <c r="E39" s="11">
        <v>450.24</v>
      </c>
      <c r="F39" s="12">
        <f>10-1.16-0.25</f>
        <v>8.59</v>
      </c>
      <c r="G39" s="13">
        <f t="shared" si="0"/>
        <v>3867.5616</v>
      </c>
    </row>
    <row r="40" spans="1:7" x14ac:dyDescent="0.25">
      <c r="A40" s="14">
        <v>44501</v>
      </c>
      <c r="B40" s="14">
        <v>44501</v>
      </c>
      <c r="C40" s="15" t="s">
        <v>40</v>
      </c>
      <c r="D40" s="16">
        <v>100</v>
      </c>
      <c r="E40" s="11">
        <v>270.24</v>
      </c>
      <c r="F40" s="12">
        <v>5</v>
      </c>
      <c r="G40" s="13">
        <f t="shared" si="0"/>
        <v>1351.2</v>
      </c>
    </row>
    <row r="41" spans="1:7" x14ac:dyDescent="0.25">
      <c r="A41" s="14">
        <v>42691</v>
      </c>
      <c r="B41" s="14">
        <v>42691</v>
      </c>
      <c r="C41" s="9" t="s">
        <v>41</v>
      </c>
      <c r="D41" s="10">
        <v>80</v>
      </c>
      <c r="E41" s="11">
        <v>145</v>
      </c>
      <c r="F41" s="12">
        <v>2</v>
      </c>
      <c r="G41" s="13">
        <f t="shared" si="0"/>
        <v>290</v>
      </c>
    </row>
    <row r="42" spans="1:7" x14ac:dyDescent="0.25">
      <c r="A42" s="14">
        <v>44158</v>
      </c>
      <c r="B42" s="14">
        <v>44158</v>
      </c>
      <c r="C42" s="17" t="s">
        <v>42</v>
      </c>
      <c r="D42" s="16">
        <v>79</v>
      </c>
      <c r="E42" s="11">
        <v>213.88</v>
      </c>
      <c r="F42" s="12">
        <v>31</v>
      </c>
      <c r="G42" s="13">
        <f t="shared" si="0"/>
        <v>6630.28</v>
      </c>
    </row>
    <row r="43" spans="1:7" x14ac:dyDescent="0.25">
      <c r="A43" s="14">
        <v>44106</v>
      </c>
      <c r="B43" s="14">
        <v>44106</v>
      </c>
      <c r="C43" s="9" t="s">
        <v>43</v>
      </c>
      <c r="D43" s="10">
        <v>62</v>
      </c>
      <c r="E43" s="11">
        <v>159.97</v>
      </c>
      <c r="F43" s="12">
        <f>0.66-0.08-0.41</f>
        <v>0.1700000000000001</v>
      </c>
      <c r="G43" s="13">
        <f t="shared" si="0"/>
        <v>27.194900000000015</v>
      </c>
    </row>
    <row r="44" spans="1:7" x14ac:dyDescent="0.25">
      <c r="A44" s="14">
        <v>44505</v>
      </c>
      <c r="B44" s="14">
        <v>44505</v>
      </c>
      <c r="C44" s="15" t="s">
        <v>44</v>
      </c>
      <c r="D44" s="16">
        <v>62</v>
      </c>
      <c r="E44" s="11">
        <v>159.97</v>
      </c>
      <c r="F44" s="12">
        <f>5.58-0.16</f>
        <v>5.42</v>
      </c>
      <c r="G44" s="13">
        <f t="shared" si="0"/>
        <v>867.03739999999993</v>
      </c>
    </row>
    <row r="45" spans="1:7" x14ac:dyDescent="0.25">
      <c r="A45" s="14">
        <v>44505</v>
      </c>
      <c r="B45" s="14">
        <v>44505</v>
      </c>
      <c r="C45" s="9" t="s">
        <v>45</v>
      </c>
      <c r="D45" s="10">
        <v>63</v>
      </c>
      <c r="E45" s="11">
        <v>108</v>
      </c>
      <c r="F45" s="12">
        <v>4.58</v>
      </c>
      <c r="G45" s="13">
        <f t="shared" si="0"/>
        <v>494.64</v>
      </c>
    </row>
    <row r="46" spans="1:7" x14ac:dyDescent="0.25">
      <c r="A46" s="14">
        <v>44505</v>
      </c>
      <c r="B46" s="14">
        <v>44505</v>
      </c>
      <c r="C46" s="15" t="s">
        <v>46</v>
      </c>
      <c r="D46" s="16">
        <v>63</v>
      </c>
      <c r="E46" s="11">
        <v>108</v>
      </c>
      <c r="F46" s="12">
        <f>5-0.08</f>
        <v>4.92</v>
      </c>
      <c r="G46" s="13">
        <f t="shared" si="0"/>
        <v>531.36</v>
      </c>
    </row>
    <row r="47" spans="1:7" x14ac:dyDescent="0.25">
      <c r="A47" s="14">
        <v>44505</v>
      </c>
      <c r="B47" s="14">
        <v>44505</v>
      </c>
      <c r="C47" s="9" t="s">
        <v>47</v>
      </c>
      <c r="D47" s="10">
        <v>62</v>
      </c>
      <c r="E47" s="11">
        <v>159.97</v>
      </c>
      <c r="F47" s="12">
        <v>0</v>
      </c>
      <c r="G47" s="13">
        <f t="shared" si="0"/>
        <v>0</v>
      </c>
    </row>
    <row r="48" spans="1:7" x14ac:dyDescent="0.25">
      <c r="A48" s="14">
        <v>44517</v>
      </c>
      <c r="B48" s="14">
        <v>44517</v>
      </c>
      <c r="C48" s="15" t="s">
        <v>48</v>
      </c>
      <c r="D48" s="16">
        <v>76</v>
      </c>
      <c r="E48" s="11">
        <v>199.9</v>
      </c>
      <c r="F48" s="12">
        <v>206</v>
      </c>
      <c r="G48" s="13">
        <f t="shared" si="0"/>
        <v>41179.4</v>
      </c>
    </row>
    <row r="49" spans="1:7" x14ac:dyDescent="0.25">
      <c r="A49" s="14">
        <v>44517</v>
      </c>
      <c r="B49" s="14">
        <v>44517</v>
      </c>
      <c r="C49" s="9" t="s">
        <v>49</v>
      </c>
      <c r="D49" s="10">
        <v>76</v>
      </c>
      <c r="E49" s="11">
        <v>247.8</v>
      </c>
      <c r="F49" s="12">
        <v>12</v>
      </c>
      <c r="G49" s="13">
        <f t="shared" si="0"/>
        <v>2973.6000000000004</v>
      </c>
    </row>
    <row r="50" spans="1:7" x14ac:dyDescent="0.25">
      <c r="A50" s="14">
        <v>44501</v>
      </c>
      <c r="B50" s="14">
        <v>44501</v>
      </c>
      <c r="C50" s="15" t="s">
        <v>50</v>
      </c>
      <c r="D50" s="16">
        <v>51</v>
      </c>
      <c r="E50" s="11">
        <v>15.9</v>
      </c>
      <c r="F50" s="12">
        <v>22</v>
      </c>
      <c r="G50" s="13">
        <f t="shared" si="0"/>
        <v>349.8</v>
      </c>
    </row>
    <row r="51" spans="1:7" x14ac:dyDescent="0.25">
      <c r="A51" s="14">
        <v>44501</v>
      </c>
      <c r="B51" s="14">
        <v>44501</v>
      </c>
      <c r="C51" s="9" t="s">
        <v>51</v>
      </c>
      <c r="D51" s="10">
        <v>104</v>
      </c>
      <c r="E51" s="11">
        <v>423.88</v>
      </c>
      <c r="F51" s="12">
        <v>3.6</v>
      </c>
      <c r="G51" s="13">
        <f t="shared" si="0"/>
        <v>1525.9680000000001</v>
      </c>
    </row>
    <row r="52" spans="1:7" x14ac:dyDescent="0.25">
      <c r="A52" s="14">
        <v>44329</v>
      </c>
      <c r="B52" s="14">
        <v>44329</v>
      </c>
      <c r="C52" s="15" t="s">
        <v>52</v>
      </c>
      <c r="D52" s="16">
        <v>105</v>
      </c>
      <c r="E52" s="11">
        <v>561.67999999999995</v>
      </c>
      <c r="F52" s="12">
        <f>3.32-0.6-1</f>
        <v>1.7199999999999998</v>
      </c>
      <c r="G52" s="13">
        <f t="shared" si="0"/>
        <v>966.08959999999979</v>
      </c>
    </row>
    <row r="53" spans="1:7" x14ac:dyDescent="0.25">
      <c r="A53" s="14">
        <v>44501</v>
      </c>
      <c r="B53" s="14">
        <v>44501</v>
      </c>
      <c r="C53" s="9" t="s">
        <v>53</v>
      </c>
      <c r="D53" s="10">
        <v>59</v>
      </c>
      <c r="E53" s="11">
        <v>243</v>
      </c>
      <c r="F53" s="12">
        <v>13</v>
      </c>
      <c r="G53" s="13">
        <f t="shared" si="0"/>
        <v>3159</v>
      </c>
    </row>
    <row r="54" spans="1:7" ht="29.25" x14ac:dyDescent="0.25">
      <c r="A54" s="14">
        <v>43881</v>
      </c>
      <c r="B54" s="14">
        <v>43881</v>
      </c>
      <c r="C54" s="15" t="s">
        <v>54</v>
      </c>
      <c r="D54" s="16">
        <v>111</v>
      </c>
      <c r="E54" s="11">
        <v>1.03</v>
      </c>
      <c r="F54" s="12">
        <v>55</v>
      </c>
      <c r="G54" s="20">
        <f t="shared" si="0"/>
        <v>56.65</v>
      </c>
    </row>
    <row r="55" spans="1:7" x14ac:dyDescent="0.25">
      <c r="A55" s="14">
        <v>44179</v>
      </c>
      <c r="B55" s="14">
        <v>44179</v>
      </c>
      <c r="C55" s="15" t="s">
        <v>55</v>
      </c>
      <c r="D55" s="16">
        <v>97</v>
      </c>
      <c r="E55" s="11">
        <v>20.059999999999999</v>
      </c>
      <c r="F55" s="12">
        <f>22-1-5</f>
        <v>16</v>
      </c>
      <c r="G55" s="13">
        <f t="shared" si="0"/>
        <v>320.95999999999998</v>
      </c>
    </row>
    <row r="56" spans="1:7" x14ac:dyDescent="0.25">
      <c r="A56" s="14">
        <v>44501</v>
      </c>
      <c r="B56" s="14">
        <v>44501</v>
      </c>
      <c r="C56" s="9" t="s">
        <v>56</v>
      </c>
      <c r="D56" s="10">
        <v>52</v>
      </c>
      <c r="E56" s="11">
        <v>60.18</v>
      </c>
      <c r="F56" s="12">
        <v>8</v>
      </c>
      <c r="G56" s="13">
        <f t="shared" si="0"/>
        <v>481.44</v>
      </c>
    </row>
    <row r="57" spans="1:7" x14ac:dyDescent="0.25">
      <c r="A57" s="14">
        <v>44505</v>
      </c>
      <c r="B57" s="14">
        <v>44505</v>
      </c>
      <c r="C57" s="15" t="s">
        <v>57</v>
      </c>
      <c r="D57" s="16">
        <v>64</v>
      </c>
      <c r="E57" s="11">
        <v>158.59</v>
      </c>
      <c r="F57" s="12">
        <f>4.9-2.16</f>
        <v>2.74</v>
      </c>
      <c r="G57" s="13">
        <f t="shared" si="0"/>
        <v>434.53660000000002</v>
      </c>
    </row>
    <row r="58" spans="1:7" x14ac:dyDescent="0.25">
      <c r="A58" s="14">
        <v>44517</v>
      </c>
      <c r="B58" s="14">
        <v>44517</v>
      </c>
      <c r="C58" s="9" t="s">
        <v>58</v>
      </c>
      <c r="D58" s="10">
        <v>116</v>
      </c>
      <c r="E58" s="28">
        <v>186.22</v>
      </c>
      <c r="F58" s="12">
        <v>40</v>
      </c>
      <c r="G58" s="13">
        <f t="shared" si="0"/>
        <v>7448.8</v>
      </c>
    </row>
    <row r="59" spans="1:7" x14ac:dyDescent="0.25">
      <c r="A59" s="14">
        <v>44501</v>
      </c>
      <c r="B59" s="14">
        <v>44501</v>
      </c>
      <c r="C59" s="15" t="s">
        <v>59</v>
      </c>
      <c r="D59" s="16">
        <v>89</v>
      </c>
      <c r="E59" s="11">
        <v>6.45</v>
      </c>
      <c r="F59" s="12">
        <v>35</v>
      </c>
      <c r="G59" s="13">
        <f t="shared" si="0"/>
        <v>225.75</v>
      </c>
    </row>
    <row r="60" spans="1:7" x14ac:dyDescent="0.25">
      <c r="A60" s="14">
        <v>44501</v>
      </c>
      <c r="B60" s="14">
        <v>44501</v>
      </c>
      <c r="C60" s="9" t="s">
        <v>60</v>
      </c>
      <c r="D60" s="10">
        <v>61</v>
      </c>
      <c r="E60" s="11">
        <v>142.80000000000001</v>
      </c>
      <c r="F60" s="12">
        <f>7.91+9-0.75-0.16</f>
        <v>16</v>
      </c>
      <c r="G60" s="13">
        <f t="shared" si="0"/>
        <v>2284.8000000000002</v>
      </c>
    </row>
    <row r="61" spans="1:7" x14ac:dyDescent="0.25">
      <c r="A61" s="14">
        <v>42933</v>
      </c>
      <c r="B61" s="14">
        <v>42933</v>
      </c>
      <c r="C61" s="15" t="s">
        <v>61</v>
      </c>
      <c r="D61" s="16">
        <v>118</v>
      </c>
      <c r="E61" s="11">
        <v>3.54</v>
      </c>
      <c r="F61" s="12">
        <v>1625</v>
      </c>
      <c r="G61" s="13">
        <f t="shared" si="0"/>
        <v>5752.5</v>
      </c>
    </row>
    <row r="62" spans="1:7" x14ac:dyDescent="0.25">
      <c r="A62" s="14">
        <v>44458</v>
      </c>
      <c r="B62" s="14">
        <v>44458</v>
      </c>
      <c r="C62" s="9" t="s">
        <v>62</v>
      </c>
      <c r="D62" s="10">
        <v>119</v>
      </c>
      <c r="E62" s="11">
        <v>6.6</v>
      </c>
      <c r="F62" s="12">
        <f>2750-100-100</f>
        <v>2550</v>
      </c>
      <c r="G62" s="13">
        <f t="shared" si="0"/>
        <v>16830</v>
      </c>
    </row>
    <row r="63" spans="1:7" x14ac:dyDescent="0.25">
      <c r="A63" s="14">
        <v>44385</v>
      </c>
      <c r="B63" s="14">
        <v>44385</v>
      </c>
      <c r="C63" s="19" t="s">
        <v>63</v>
      </c>
      <c r="D63" s="16">
        <v>121</v>
      </c>
      <c r="E63" s="11">
        <v>241.9</v>
      </c>
      <c r="F63" s="12">
        <f>4.47-0.41-0.41</f>
        <v>3.6499999999999995</v>
      </c>
      <c r="G63" s="13">
        <f t="shared" si="0"/>
        <v>882.93499999999995</v>
      </c>
    </row>
    <row r="64" spans="1:7" x14ac:dyDescent="0.25">
      <c r="A64" s="14">
        <v>44020</v>
      </c>
      <c r="B64" s="14">
        <v>44020</v>
      </c>
      <c r="C64" s="18" t="s">
        <v>64</v>
      </c>
      <c r="D64" s="10">
        <v>90</v>
      </c>
      <c r="E64" s="11">
        <v>18.100000000000001</v>
      </c>
      <c r="F64" s="12">
        <v>419</v>
      </c>
      <c r="G64" s="13">
        <f t="shared" si="0"/>
        <v>7583.9000000000005</v>
      </c>
    </row>
    <row r="65" spans="1:7" x14ac:dyDescent="0.25">
      <c r="A65" s="14">
        <v>44092</v>
      </c>
      <c r="B65" s="14">
        <v>44092</v>
      </c>
      <c r="C65" s="15" t="s">
        <v>65</v>
      </c>
      <c r="D65" s="16">
        <v>75</v>
      </c>
      <c r="E65" s="11">
        <v>9.44</v>
      </c>
      <c r="F65" s="12">
        <v>378</v>
      </c>
      <c r="G65" s="13">
        <f t="shared" si="0"/>
        <v>3568.3199999999997</v>
      </c>
    </row>
    <row r="66" spans="1:7" x14ac:dyDescent="0.25">
      <c r="A66" s="14">
        <v>44460</v>
      </c>
      <c r="B66" s="14">
        <v>44460</v>
      </c>
      <c r="C66" s="9" t="s">
        <v>66</v>
      </c>
      <c r="D66" s="10">
        <v>74</v>
      </c>
      <c r="E66" s="11">
        <v>5.19</v>
      </c>
      <c r="F66" s="12">
        <f>248-248</f>
        <v>0</v>
      </c>
      <c r="G66" s="13">
        <f t="shared" si="0"/>
        <v>0</v>
      </c>
    </row>
    <row r="67" spans="1:7" x14ac:dyDescent="0.25">
      <c r="A67" s="14">
        <v>44501</v>
      </c>
      <c r="B67" s="14">
        <v>44501</v>
      </c>
      <c r="C67" s="15" t="s">
        <v>67</v>
      </c>
      <c r="D67" s="16">
        <v>90</v>
      </c>
      <c r="E67" s="11">
        <v>75.900000000000006</v>
      </c>
      <c r="F67" s="12">
        <v>44</v>
      </c>
      <c r="G67" s="13">
        <f t="shared" si="0"/>
        <v>3339.6000000000004</v>
      </c>
    </row>
    <row r="68" spans="1:7" x14ac:dyDescent="0.25">
      <c r="A68" s="14">
        <v>44501</v>
      </c>
      <c r="B68" s="14">
        <v>44501</v>
      </c>
      <c r="C68" s="9" t="s">
        <v>68</v>
      </c>
      <c r="D68" s="10">
        <v>60</v>
      </c>
      <c r="E68" s="11">
        <v>141.6</v>
      </c>
      <c r="F68" s="12">
        <v>11</v>
      </c>
      <c r="G68" s="13">
        <f t="shared" si="0"/>
        <v>1557.6</v>
      </c>
    </row>
    <row r="69" spans="1:7" x14ac:dyDescent="0.25">
      <c r="A69" s="14">
        <v>44327</v>
      </c>
      <c r="B69" s="14">
        <v>44327</v>
      </c>
      <c r="C69" s="19" t="s">
        <v>69</v>
      </c>
      <c r="D69" s="16">
        <v>103</v>
      </c>
      <c r="E69" s="11">
        <v>34.69</v>
      </c>
      <c r="F69" s="12">
        <v>16</v>
      </c>
      <c r="G69" s="13">
        <f t="shared" si="0"/>
        <v>555.04</v>
      </c>
    </row>
    <row r="70" spans="1:7" x14ac:dyDescent="0.25">
      <c r="A70" s="14">
        <v>44501</v>
      </c>
      <c r="B70" s="14">
        <v>44501</v>
      </c>
      <c r="C70" s="9" t="s">
        <v>70</v>
      </c>
      <c r="D70" s="10">
        <v>122</v>
      </c>
      <c r="E70" s="11">
        <v>22.6</v>
      </c>
      <c r="F70" s="12">
        <v>13</v>
      </c>
      <c r="G70" s="13">
        <f t="shared" si="0"/>
        <v>293.8</v>
      </c>
    </row>
    <row r="71" spans="1:7" x14ac:dyDescent="0.25">
      <c r="A71" s="14">
        <v>44501</v>
      </c>
      <c r="B71" s="14">
        <v>44501</v>
      </c>
      <c r="C71" s="15" t="s">
        <v>71</v>
      </c>
      <c r="D71" s="16">
        <v>122</v>
      </c>
      <c r="E71" s="11">
        <v>22.6</v>
      </c>
      <c r="F71" s="12">
        <v>8</v>
      </c>
      <c r="G71" s="13">
        <f t="shared" si="0"/>
        <v>180.8</v>
      </c>
    </row>
    <row r="72" spans="1:7" x14ac:dyDescent="0.25">
      <c r="A72" s="14">
        <v>44501</v>
      </c>
      <c r="B72" s="14">
        <v>44501</v>
      </c>
      <c r="C72" s="9" t="s">
        <v>72</v>
      </c>
      <c r="D72" s="10">
        <v>122</v>
      </c>
      <c r="E72" s="11">
        <v>22.6</v>
      </c>
      <c r="F72" s="12">
        <v>9</v>
      </c>
      <c r="G72" s="13">
        <f t="shared" si="0"/>
        <v>203.4</v>
      </c>
    </row>
    <row r="73" spans="1:7" x14ac:dyDescent="0.25">
      <c r="A73" s="14">
        <v>44501</v>
      </c>
      <c r="B73" s="14">
        <v>44501</v>
      </c>
      <c r="C73" s="15" t="s">
        <v>73</v>
      </c>
      <c r="D73" s="16">
        <v>68</v>
      </c>
      <c r="E73" s="11">
        <v>44.6</v>
      </c>
      <c r="F73" s="12">
        <v>6</v>
      </c>
      <c r="G73" s="13">
        <f t="shared" si="0"/>
        <v>267.60000000000002</v>
      </c>
    </row>
    <row r="74" spans="1:7" x14ac:dyDescent="0.25">
      <c r="A74" s="14">
        <v>43186</v>
      </c>
      <c r="B74" s="14">
        <v>43186</v>
      </c>
      <c r="C74" s="9" t="s">
        <v>74</v>
      </c>
      <c r="D74" s="10">
        <v>27</v>
      </c>
      <c r="E74" s="21">
        <v>8567.98</v>
      </c>
      <c r="F74" s="12">
        <v>4</v>
      </c>
      <c r="G74" s="13">
        <f t="shared" si="0"/>
        <v>34271.919999999998</v>
      </c>
    </row>
    <row r="75" spans="1:7" x14ac:dyDescent="0.25">
      <c r="A75" s="14">
        <v>43186</v>
      </c>
      <c r="B75" s="14">
        <v>43186</v>
      </c>
      <c r="C75" s="15" t="s">
        <v>75</v>
      </c>
      <c r="D75" s="16">
        <v>26</v>
      </c>
      <c r="E75" s="21">
        <v>8567.98</v>
      </c>
      <c r="F75" s="12">
        <v>2</v>
      </c>
      <c r="G75" s="13">
        <f t="shared" ref="G75:G128" si="1">E75*F75</f>
        <v>17135.96</v>
      </c>
    </row>
    <row r="76" spans="1:7" x14ac:dyDescent="0.25">
      <c r="A76" s="14">
        <v>43186</v>
      </c>
      <c r="B76" s="14">
        <v>43186</v>
      </c>
      <c r="C76" s="9" t="s">
        <v>76</v>
      </c>
      <c r="D76" s="10">
        <v>28</v>
      </c>
      <c r="E76" s="21">
        <v>8567.98</v>
      </c>
      <c r="F76" s="12">
        <v>3</v>
      </c>
      <c r="G76" s="13">
        <f t="shared" si="1"/>
        <v>25703.94</v>
      </c>
    </row>
    <row r="77" spans="1:7" x14ac:dyDescent="0.25">
      <c r="A77" s="14">
        <v>44547</v>
      </c>
      <c r="B77" s="14">
        <v>44547</v>
      </c>
      <c r="C77" s="15" t="s">
        <v>77</v>
      </c>
      <c r="D77" s="16">
        <v>29</v>
      </c>
      <c r="E77" s="21">
        <v>5203.92</v>
      </c>
      <c r="F77" s="12">
        <v>15</v>
      </c>
      <c r="G77" s="13">
        <f t="shared" si="1"/>
        <v>78058.8</v>
      </c>
    </row>
    <row r="78" spans="1:7" x14ac:dyDescent="0.25">
      <c r="A78" s="14">
        <v>44547</v>
      </c>
      <c r="B78" s="14">
        <v>44547</v>
      </c>
      <c r="C78" s="9" t="s">
        <v>78</v>
      </c>
      <c r="D78" s="10">
        <v>30</v>
      </c>
      <c r="E78" s="21">
        <v>7413.34</v>
      </c>
      <c r="F78" s="12">
        <v>15</v>
      </c>
      <c r="G78" s="13">
        <f t="shared" si="1"/>
        <v>111200.1</v>
      </c>
    </row>
    <row r="79" spans="1:7" x14ac:dyDescent="0.25">
      <c r="A79" s="14">
        <v>44547</v>
      </c>
      <c r="B79" s="14">
        <v>44547</v>
      </c>
      <c r="C79" s="15" t="s">
        <v>79</v>
      </c>
      <c r="D79" s="16">
        <v>32</v>
      </c>
      <c r="E79" s="21">
        <v>7413.34</v>
      </c>
      <c r="F79" s="12">
        <v>14</v>
      </c>
      <c r="G79" s="13">
        <f t="shared" si="1"/>
        <v>103786.76000000001</v>
      </c>
    </row>
    <row r="80" spans="1:7" x14ac:dyDescent="0.25">
      <c r="A80" s="14">
        <v>44547</v>
      </c>
      <c r="B80" s="14">
        <v>44547</v>
      </c>
      <c r="C80" s="9" t="s">
        <v>80</v>
      </c>
      <c r="D80" s="10">
        <v>31</v>
      </c>
      <c r="E80" s="21">
        <v>7413.34</v>
      </c>
      <c r="F80" s="12">
        <v>7</v>
      </c>
      <c r="G80" s="13">
        <f t="shared" si="1"/>
        <v>51893.380000000005</v>
      </c>
    </row>
    <row r="81" spans="1:7" ht="29.25" x14ac:dyDescent="0.25">
      <c r="A81" s="14">
        <v>44014</v>
      </c>
      <c r="B81" s="14">
        <v>44014</v>
      </c>
      <c r="C81" s="15" t="s">
        <v>81</v>
      </c>
      <c r="D81" s="16">
        <v>25</v>
      </c>
      <c r="E81" s="21">
        <v>7530.76</v>
      </c>
      <c r="F81" s="12">
        <v>2</v>
      </c>
      <c r="G81" s="20">
        <f t="shared" si="1"/>
        <v>15061.52</v>
      </c>
    </row>
    <row r="82" spans="1:7" x14ac:dyDescent="0.25">
      <c r="A82" s="14">
        <v>44328</v>
      </c>
      <c r="B82" s="14">
        <v>44328</v>
      </c>
      <c r="C82" s="9" t="s">
        <v>82</v>
      </c>
      <c r="D82" s="10">
        <v>20</v>
      </c>
      <c r="E82" s="21">
        <v>7223.71</v>
      </c>
      <c r="F82" s="12">
        <v>3</v>
      </c>
      <c r="G82" s="13">
        <f t="shared" si="1"/>
        <v>21671.13</v>
      </c>
    </row>
    <row r="83" spans="1:7" x14ac:dyDescent="0.25">
      <c r="A83" s="14">
        <v>44547</v>
      </c>
      <c r="B83" s="14">
        <v>44547</v>
      </c>
      <c r="C83" s="15" t="s">
        <v>83</v>
      </c>
      <c r="D83" s="16">
        <v>17</v>
      </c>
      <c r="E83" s="21">
        <v>5299.17</v>
      </c>
      <c r="F83" s="12">
        <v>29</v>
      </c>
      <c r="G83" s="13">
        <f t="shared" si="1"/>
        <v>153675.93</v>
      </c>
    </row>
    <row r="84" spans="1:7" x14ac:dyDescent="0.25">
      <c r="A84" s="14">
        <v>44547</v>
      </c>
      <c r="B84" s="14">
        <v>44547</v>
      </c>
      <c r="C84" s="9" t="s">
        <v>84</v>
      </c>
      <c r="D84" s="10">
        <v>123</v>
      </c>
      <c r="E84" s="21">
        <v>6843.3</v>
      </c>
      <c r="F84" s="12">
        <v>23</v>
      </c>
      <c r="G84" s="13">
        <f t="shared" si="1"/>
        <v>157395.9</v>
      </c>
    </row>
    <row r="85" spans="1:7" x14ac:dyDescent="0.25">
      <c r="A85" s="14">
        <v>44547</v>
      </c>
      <c r="B85" s="14">
        <v>44547</v>
      </c>
      <c r="C85" s="15" t="s">
        <v>85</v>
      </c>
      <c r="D85" s="16">
        <v>19</v>
      </c>
      <c r="E85" s="21">
        <v>6843.3</v>
      </c>
      <c r="F85" s="12">
        <v>19</v>
      </c>
      <c r="G85" s="13">
        <f t="shared" si="1"/>
        <v>130022.7</v>
      </c>
    </row>
    <row r="86" spans="1:7" x14ac:dyDescent="0.25">
      <c r="A86" s="14">
        <v>44547</v>
      </c>
      <c r="B86" s="14">
        <v>44547</v>
      </c>
      <c r="C86" s="9" t="s">
        <v>86</v>
      </c>
      <c r="D86" s="10">
        <v>18</v>
      </c>
      <c r="E86" s="21">
        <v>6843.3</v>
      </c>
      <c r="F86" s="12">
        <v>32</v>
      </c>
      <c r="G86" s="13">
        <f t="shared" si="1"/>
        <v>218985.60000000001</v>
      </c>
    </row>
    <row r="87" spans="1:7" x14ac:dyDescent="0.25">
      <c r="A87" s="14">
        <v>44014</v>
      </c>
      <c r="B87" s="14">
        <v>44014</v>
      </c>
      <c r="C87" s="15" t="s">
        <v>87</v>
      </c>
      <c r="D87" s="16">
        <v>35</v>
      </c>
      <c r="E87" s="21">
        <v>13385.14</v>
      </c>
      <c r="F87" s="12">
        <v>4</v>
      </c>
      <c r="G87" s="13">
        <f t="shared" si="1"/>
        <v>53540.56</v>
      </c>
    </row>
    <row r="88" spans="1:7" x14ac:dyDescent="0.25">
      <c r="A88" s="14">
        <v>44014</v>
      </c>
      <c r="B88" s="14">
        <v>44014</v>
      </c>
      <c r="C88" s="9" t="s">
        <v>88</v>
      </c>
      <c r="D88" s="10">
        <v>34</v>
      </c>
      <c r="E88" s="21">
        <v>13385.14</v>
      </c>
      <c r="F88" s="12">
        <v>3</v>
      </c>
      <c r="G88" s="13">
        <f t="shared" si="1"/>
        <v>40155.42</v>
      </c>
    </row>
    <row r="89" spans="1:7" x14ac:dyDescent="0.25">
      <c r="A89" s="14">
        <v>44014</v>
      </c>
      <c r="B89" s="14">
        <v>44014</v>
      </c>
      <c r="C89" s="15" t="s">
        <v>89</v>
      </c>
      <c r="D89" s="16">
        <v>36</v>
      </c>
      <c r="E89" s="21">
        <v>7131.32</v>
      </c>
      <c r="F89" s="12">
        <v>3</v>
      </c>
      <c r="G89" s="13">
        <f t="shared" si="1"/>
        <v>21393.96</v>
      </c>
    </row>
    <row r="90" spans="1:7" x14ac:dyDescent="0.25">
      <c r="A90" s="14">
        <v>44014</v>
      </c>
      <c r="B90" s="14">
        <v>44014</v>
      </c>
      <c r="C90" s="9" t="s">
        <v>90</v>
      </c>
      <c r="D90" s="10">
        <v>37</v>
      </c>
      <c r="E90" s="21">
        <v>13385.14</v>
      </c>
      <c r="F90" s="12">
        <v>4</v>
      </c>
      <c r="G90" s="13">
        <f t="shared" si="1"/>
        <v>53540.56</v>
      </c>
    </row>
    <row r="91" spans="1:7" x14ac:dyDescent="0.25">
      <c r="A91" s="14">
        <v>44158</v>
      </c>
      <c r="B91" s="14">
        <v>44158</v>
      </c>
      <c r="C91" s="15" t="s">
        <v>91</v>
      </c>
      <c r="D91" s="16">
        <v>73</v>
      </c>
      <c r="E91" s="11">
        <v>84</v>
      </c>
      <c r="F91" s="12">
        <v>10</v>
      </c>
      <c r="G91" s="13">
        <f t="shared" si="1"/>
        <v>840</v>
      </c>
    </row>
    <row r="92" spans="1:7" x14ac:dyDescent="0.25">
      <c r="A92" s="14">
        <v>44179</v>
      </c>
      <c r="B92" s="14">
        <v>44179</v>
      </c>
      <c r="C92" s="9" t="s">
        <v>92</v>
      </c>
      <c r="D92" s="10">
        <v>38</v>
      </c>
      <c r="E92" s="11">
        <v>116.82</v>
      </c>
      <c r="F92" s="12">
        <v>28</v>
      </c>
      <c r="G92" s="13">
        <f t="shared" si="1"/>
        <v>3270.96</v>
      </c>
    </row>
    <row r="93" spans="1:7" x14ac:dyDescent="0.25">
      <c r="A93" s="14">
        <v>44501</v>
      </c>
      <c r="B93" s="14">
        <v>44501</v>
      </c>
      <c r="C93" s="15" t="s">
        <v>93</v>
      </c>
      <c r="D93" s="16">
        <v>94</v>
      </c>
      <c r="E93" s="11">
        <v>165</v>
      </c>
      <c r="F93" s="12">
        <v>36</v>
      </c>
      <c r="G93" s="13">
        <f t="shared" si="1"/>
        <v>5940</v>
      </c>
    </row>
    <row r="94" spans="1:7" x14ac:dyDescent="0.25">
      <c r="A94" s="14">
        <v>44501</v>
      </c>
      <c r="B94" s="14">
        <v>44501</v>
      </c>
      <c r="C94" s="9" t="s">
        <v>94</v>
      </c>
      <c r="D94" s="10">
        <v>95</v>
      </c>
      <c r="E94" s="11">
        <v>209</v>
      </c>
      <c r="F94" s="12">
        <v>84</v>
      </c>
      <c r="G94" s="13">
        <f t="shared" si="1"/>
        <v>17556</v>
      </c>
    </row>
    <row r="95" spans="1:7" x14ac:dyDescent="0.25">
      <c r="A95" s="14">
        <v>44501</v>
      </c>
      <c r="B95" s="14">
        <v>44501</v>
      </c>
      <c r="C95" s="15" t="s">
        <v>95</v>
      </c>
      <c r="D95" s="16">
        <v>93</v>
      </c>
      <c r="E95" s="11">
        <v>124.2</v>
      </c>
      <c r="F95" s="12">
        <v>321</v>
      </c>
      <c r="G95" s="13">
        <f t="shared" si="1"/>
        <v>39868.200000000004</v>
      </c>
    </row>
    <row r="96" spans="1:7" x14ac:dyDescent="0.25">
      <c r="A96" s="14">
        <v>44158</v>
      </c>
      <c r="B96" s="14">
        <v>44158</v>
      </c>
      <c r="C96" s="9" t="s">
        <v>96</v>
      </c>
      <c r="D96" s="10">
        <v>92</v>
      </c>
      <c r="E96" s="11">
        <v>40</v>
      </c>
      <c r="F96" s="12">
        <v>10</v>
      </c>
      <c r="G96" s="13">
        <f t="shared" si="1"/>
        <v>400</v>
      </c>
    </row>
    <row r="97" spans="1:7" x14ac:dyDescent="0.25">
      <c r="A97" s="14">
        <v>44327</v>
      </c>
      <c r="B97" s="14">
        <v>44327</v>
      </c>
      <c r="C97" s="15" t="s">
        <v>97</v>
      </c>
      <c r="D97" s="16">
        <v>77</v>
      </c>
      <c r="E97" s="11">
        <v>159.24</v>
      </c>
      <c r="F97" s="12">
        <v>2.2999999999999998</v>
      </c>
      <c r="G97" s="13">
        <f t="shared" si="1"/>
        <v>366.25200000000001</v>
      </c>
    </row>
    <row r="98" spans="1:7" x14ac:dyDescent="0.25">
      <c r="A98" s="14">
        <v>44517</v>
      </c>
      <c r="B98" s="14">
        <v>44517</v>
      </c>
      <c r="C98" s="9" t="s">
        <v>98</v>
      </c>
      <c r="D98" s="10">
        <v>88</v>
      </c>
      <c r="E98" s="11">
        <v>5.2</v>
      </c>
      <c r="F98" s="12">
        <v>63</v>
      </c>
      <c r="G98" s="13">
        <f t="shared" si="1"/>
        <v>327.60000000000002</v>
      </c>
    </row>
    <row r="99" spans="1:7" x14ac:dyDescent="0.25">
      <c r="A99" s="14">
        <v>44547</v>
      </c>
      <c r="B99" s="14">
        <v>44547</v>
      </c>
      <c r="C99" s="15" t="s">
        <v>99</v>
      </c>
      <c r="D99" s="16">
        <v>22</v>
      </c>
      <c r="E99" s="21">
        <v>6216.72</v>
      </c>
      <c r="F99" s="12">
        <v>8</v>
      </c>
      <c r="G99" s="13">
        <f t="shared" si="1"/>
        <v>49733.760000000002</v>
      </c>
    </row>
    <row r="100" spans="1:7" x14ac:dyDescent="0.25">
      <c r="A100" s="14">
        <v>44547</v>
      </c>
      <c r="B100" s="14">
        <v>44547</v>
      </c>
      <c r="C100" s="9" t="s">
        <v>100</v>
      </c>
      <c r="D100" s="10">
        <v>21</v>
      </c>
      <c r="E100" s="21">
        <v>6216.72</v>
      </c>
      <c r="F100" s="12">
        <v>10</v>
      </c>
      <c r="G100" s="13">
        <f t="shared" si="1"/>
        <v>62167.200000000004</v>
      </c>
    </row>
    <row r="101" spans="1:7" x14ac:dyDescent="0.25">
      <c r="A101" s="14">
        <v>44547</v>
      </c>
      <c r="B101" s="14">
        <v>44547</v>
      </c>
      <c r="C101" s="15" t="s">
        <v>101</v>
      </c>
      <c r="D101" s="16">
        <v>23</v>
      </c>
      <c r="E101" s="21">
        <v>6216.72</v>
      </c>
      <c r="F101" s="12">
        <v>18</v>
      </c>
      <c r="G101" s="13">
        <f>E101*F101</f>
        <v>111900.96</v>
      </c>
    </row>
    <row r="102" spans="1:7" x14ac:dyDescent="0.25">
      <c r="A102" s="14">
        <v>44328</v>
      </c>
      <c r="B102" s="14">
        <v>44328</v>
      </c>
      <c r="C102" s="9" t="s">
        <v>102</v>
      </c>
      <c r="D102" s="10">
        <v>24</v>
      </c>
      <c r="E102" s="21">
        <v>4837.04</v>
      </c>
      <c r="F102" s="12">
        <v>29</v>
      </c>
      <c r="G102" s="13">
        <f t="shared" si="1"/>
        <v>140274.16</v>
      </c>
    </row>
    <row r="103" spans="1:7" x14ac:dyDescent="0.25">
      <c r="A103" s="14">
        <v>44329</v>
      </c>
      <c r="B103" s="14">
        <v>44329</v>
      </c>
      <c r="C103" s="15" t="s">
        <v>103</v>
      </c>
      <c r="D103" s="16">
        <v>63</v>
      </c>
      <c r="E103" s="11">
        <v>108.01</v>
      </c>
      <c r="F103" s="12">
        <v>2</v>
      </c>
      <c r="G103" s="13">
        <f t="shared" si="1"/>
        <v>216.02</v>
      </c>
    </row>
    <row r="104" spans="1:7" x14ac:dyDescent="0.25">
      <c r="A104" s="14">
        <v>44327</v>
      </c>
      <c r="B104" s="14">
        <v>44327</v>
      </c>
      <c r="C104" s="9" t="s">
        <v>104</v>
      </c>
      <c r="D104" s="10">
        <v>62</v>
      </c>
      <c r="E104" s="11">
        <v>160.08000000000001</v>
      </c>
      <c r="F104" s="12">
        <v>0.16</v>
      </c>
      <c r="G104" s="13">
        <f t="shared" si="1"/>
        <v>25.612800000000004</v>
      </c>
    </row>
    <row r="105" spans="1:7" x14ac:dyDescent="0.25">
      <c r="A105" s="14">
        <v>44327</v>
      </c>
      <c r="B105" s="14">
        <v>44327</v>
      </c>
      <c r="C105" s="15" t="s">
        <v>105</v>
      </c>
      <c r="D105" s="16">
        <v>62</v>
      </c>
      <c r="E105" s="11">
        <v>247.8</v>
      </c>
      <c r="F105" s="12">
        <v>4.25</v>
      </c>
      <c r="G105" s="13">
        <f t="shared" si="1"/>
        <v>1053.1500000000001</v>
      </c>
    </row>
    <row r="106" spans="1:7" x14ac:dyDescent="0.25">
      <c r="A106" s="14">
        <v>44386</v>
      </c>
      <c r="B106" s="14">
        <v>44386</v>
      </c>
      <c r="C106" s="15" t="s">
        <v>106</v>
      </c>
      <c r="D106" s="16">
        <v>67</v>
      </c>
      <c r="E106" s="11">
        <v>53.099999999999994</v>
      </c>
      <c r="F106" s="12">
        <v>150</v>
      </c>
      <c r="G106" s="13">
        <f t="shared" si="1"/>
        <v>7964.9999999999991</v>
      </c>
    </row>
    <row r="107" spans="1:7" x14ac:dyDescent="0.25">
      <c r="A107" s="14">
        <v>44501</v>
      </c>
      <c r="B107" s="14">
        <v>44501</v>
      </c>
      <c r="C107" s="15" t="s">
        <v>107</v>
      </c>
      <c r="D107" s="16">
        <v>67</v>
      </c>
      <c r="E107" s="11">
        <v>263.29000000000002</v>
      </c>
      <c r="F107" s="12">
        <v>20</v>
      </c>
      <c r="G107" s="13">
        <f t="shared" si="1"/>
        <v>5265.8</v>
      </c>
    </row>
    <row r="108" spans="1:7" x14ac:dyDescent="0.25">
      <c r="A108" s="14">
        <v>44501</v>
      </c>
      <c r="B108" s="14">
        <v>44501</v>
      </c>
      <c r="C108" s="15" t="s">
        <v>108</v>
      </c>
      <c r="D108" s="16">
        <v>154</v>
      </c>
      <c r="E108" s="11">
        <v>22.33</v>
      </c>
      <c r="F108" s="12">
        <v>47</v>
      </c>
      <c r="G108" s="13">
        <f t="shared" si="1"/>
        <v>1049.51</v>
      </c>
    </row>
    <row r="109" spans="1:7" x14ac:dyDescent="0.25">
      <c r="A109" s="14">
        <v>44501</v>
      </c>
      <c r="B109" s="14">
        <v>44501</v>
      </c>
      <c r="C109" s="9" t="s">
        <v>109</v>
      </c>
      <c r="D109" s="16">
        <v>155</v>
      </c>
      <c r="E109" s="11">
        <v>226.01</v>
      </c>
      <c r="F109" s="12">
        <v>12</v>
      </c>
      <c r="G109" s="13">
        <f t="shared" si="1"/>
        <v>2712.12</v>
      </c>
    </row>
    <row r="110" spans="1:7" ht="29.25" x14ac:dyDescent="0.25">
      <c r="A110" s="14">
        <v>44501</v>
      </c>
      <c r="B110" s="14">
        <v>44501</v>
      </c>
      <c r="C110" s="15" t="s">
        <v>110</v>
      </c>
      <c r="D110" s="16">
        <v>111</v>
      </c>
      <c r="E110" s="11">
        <v>259</v>
      </c>
      <c r="F110" s="12">
        <v>7</v>
      </c>
      <c r="G110" s="13">
        <f t="shared" si="1"/>
        <v>1813</v>
      </c>
    </row>
    <row r="111" spans="1:7" ht="29.25" x14ac:dyDescent="0.25">
      <c r="A111" s="14">
        <v>44501</v>
      </c>
      <c r="B111" s="14">
        <v>44501</v>
      </c>
      <c r="C111" s="15" t="s">
        <v>111</v>
      </c>
      <c r="D111" s="16">
        <v>111</v>
      </c>
      <c r="E111" s="11">
        <v>364.6</v>
      </c>
      <c r="F111" s="12">
        <v>4</v>
      </c>
      <c r="G111" s="13">
        <f t="shared" si="1"/>
        <v>1458.4</v>
      </c>
    </row>
    <row r="112" spans="1:7" ht="29.25" x14ac:dyDescent="0.25">
      <c r="A112" s="14">
        <v>44501</v>
      </c>
      <c r="B112" s="14">
        <v>44501</v>
      </c>
      <c r="C112" s="15" t="s">
        <v>112</v>
      </c>
      <c r="D112" s="16">
        <v>156</v>
      </c>
      <c r="E112" s="11">
        <v>1805.4</v>
      </c>
      <c r="F112" s="12">
        <v>4</v>
      </c>
      <c r="G112" s="13">
        <f t="shared" si="1"/>
        <v>7221.6</v>
      </c>
    </row>
    <row r="113" spans="1:7" x14ac:dyDescent="0.25">
      <c r="A113" s="14">
        <v>44501</v>
      </c>
      <c r="B113" s="14">
        <v>44501</v>
      </c>
      <c r="C113" s="15" t="s">
        <v>113</v>
      </c>
      <c r="D113" s="16">
        <v>157</v>
      </c>
      <c r="E113" s="11">
        <v>146</v>
      </c>
      <c r="F113" s="12">
        <v>150</v>
      </c>
      <c r="G113" s="13">
        <f t="shared" si="1"/>
        <v>21900</v>
      </c>
    </row>
    <row r="114" spans="1:7" x14ac:dyDescent="0.25">
      <c r="A114" s="14">
        <v>44501</v>
      </c>
      <c r="B114" s="14">
        <v>44501</v>
      </c>
      <c r="C114" s="15" t="s">
        <v>114</v>
      </c>
      <c r="D114" s="16">
        <v>66</v>
      </c>
      <c r="E114" s="11">
        <v>62.8</v>
      </c>
      <c r="F114" s="12">
        <v>12</v>
      </c>
      <c r="G114" s="13">
        <f t="shared" si="1"/>
        <v>753.59999999999991</v>
      </c>
    </row>
    <row r="115" spans="1:7" x14ac:dyDescent="0.25">
      <c r="A115" s="14">
        <v>44501</v>
      </c>
      <c r="B115" s="14">
        <v>44501</v>
      </c>
      <c r="C115" s="15" t="s">
        <v>115</v>
      </c>
      <c r="D115" s="16">
        <v>76</v>
      </c>
      <c r="E115" s="11">
        <v>445</v>
      </c>
      <c r="F115" s="12">
        <v>12</v>
      </c>
      <c r="G115" s="13">
        <f t="shared" si="1"/>
        <v>5340</v>
      </c>
    </row>
    <row r="116" spans="1:7" x14ac:dyDescent="0.25">
      <c r="A116" s="14">
        <v>44501</v>
      </c>
      <c r="B116" s="14">
        <v>44501</v>
      </c>
      <c r="C116" s="15" t="s">
        <v>116</v>
      </c>
      <c r="D116" s="16">
        <v>153</v>
      </c>
      <c r="E116" s="11">
        <v>29.27</v>
      </c>
      <c r="F116" s="12">
        <v>173</v>
      </c>
      <c r="G116" s="13">
        <f t="shared" si="1"/>
        <v>5063.71</v>
      </c>
    </row>
    <row r="117" spans="1:7" x14ac:dyDescent="0.25">
      <c r="A117" s="14">
        <v>44517</v>
      </c>
      <c r="B117" s="14">
        <v>44517</v>
      </c>
      <c r="C117" s="15" t="s">
        <v>117</v>
      </c>
      <c r="D117" s="16">
        <v>153</v>
      </c>
      <c r="E117" s="11">
        <v>32.799999999999997</v>
      </c>
      <c r="F117" s="12">
        <v>184</v>
      </c>
      <c r="G117" s="13">
        <f t="shared" si="1"/>
        <v>6035.2</v>
      </c>
    </row>
    <row r="118" spans="1:7" x14ac:dyDescent="0.25">
      <c r="A118" s="14">
        <v>44517</v>
      </c>
      <c r="B118" s="14">
        <v>44517</v>
      </c>
      <c r="C118" s="15" t="s">
        <v>118</v>
      </c>
      <c r="D118" s="16">
        <v>156</v>
      </c>
      <c r="E118" s="11">
        <v>32.1</v>
      </c>
      <c r="F118" s="12">
        <v>10</v>
      </c>
      <c r="G118" s="13">
        <f>F118*E118</f>
        <v>321</v>
      </c>
    </row>
    <row r="119" spans="1:7" x14ac:dyDescent="0.25">
      <c r="A119" s="14">
        <v>44501</v>
      </c>
      <c r="B119" s="14">
        <v>44501</v>
      </c>
      <c r="C119" s="15" t="s">
        <v>119</v>
      </c>
      <c r="D119" s="16">
        <v>88</v>
      </c>
      <c r="E119" s="11">
        <v>1147</v>
      </c>
      <c r="F119" s="12">
        <v>2</v>
      </c>
      <c r="G119" s="13">
        <f t="shared" si="1"/>
        <v>2294</v>
      </c>
    </row>
    <row r="120" spans="1:7" x14ac:dyDescent="0.25">
      <c r="A120" s="14">
        <v>44501</v>
      </c>
      <c r="B120" s="14">
        <v>44501</v>
      </c>
      <c r="C120" s="15" t="s">
        <v>120</v>
      </c>
      <c r="D120" s="16">
        <v>114</v>
      </c>
      <c r="E120" s="11">
        <v>495</v>
      </c>
      <c r="F120" s="12">
        <v>3</v>
      </c>
      <c r="G120" s="13">
        <f t="shared" si="1"/>
        <v>1485</v>
      </c>
    </row>
    <row r="121" spans="1:7" x14ac:dyDescent="0.25">
      <c r="A121" s="14">
        <v>44501</v>
      </c>
      <c r="B121" s="14">
        <v>44501</v>
      </c>
      <c r="C121" s="15" t="s">
        <v>121</v>
      </c>
      <c r="D121" s="16">
        <v>114</v>
      </c>
      <c r="E121" s="11">
        <v>495</v>
      </c>
      <c r="F121" s="12">
        <v>4</v>
      </c>
      <c r="G121" s="13">
        <f t="shared" si="1"/>
        <v>1980</v>
      </c>
    </row>
    <row r="122" spans="1:7" x14ac:dyDescent="0.25">
      <c r="A122" s="14">
        <v>44329</v>
      </c>
      <c r="B122" s="14">
        <v>44329</v>
      </c>
      <c r="C122" s="15" t="s">
        <v>122</v>
      </c>
      <c r="D122" s="16">
        <v>81</v>
      </c>
      <c r="E122" s="11">
        <v>29.5</v>
      </c>
      <c r="F122" s="12">
        <v>0</v>
      </c>
      <c r="G122" s="13">
        <f t="shared" si="1"/>
        <v>0</v>
      </c>
    </row>
    <row r="123" spans="1:7" x14ac:dyDescent="0.25">
      <c r="A123" s="26">
        <v>44417</v>
      </c>
      <c r="B123" s="26">
        <v>44417</v>
      </c>
      <c r="C123" s="22" t="s">
        <v>123</v>
      </c>
      <c r="D123" s="23" t="s">
        <v>124</v>
      </c>
      <c r="E123" s="29">
        <f>1.18*210</f>
        <v>247.79999999999998</v>
      </c>
      <c r="F123" s="30">
        <v>40</v>
      </c>
      <c r="G123" s="31">
        <f>247.8*40</f>
        <v>9912</v>
      </c>
    </row>
    <row r="124" spans="1:7" x14ac:dyDescent="0.25">
      <c r="A124" s="14">
        <v>44386</v>
      </c>
      <c r="B124" s="14">
        <v>44386</v>
      </c>
      <c r="C124" s="15" t="s">
        <v>125</v>
      </c>
      <c r="D124" s="16">
        <v>148</v>
      </c>
      <c r="E124" s="21">
        <v>1693.3</v>
      </c>
      <c r="F124" s="12">
        <v>10</v>
      </c>
      <c r="G124" s="13">
        <f>E124*F124</f>
        <v>16933</v>
      </c>
    </row>
    <row r="125" spans="1:7" x14ac:dyDescent="0.25">
      <c r="A125" s="14">
        <v>44386</v>
      </c>
      <c r="B125" s="14">
        <v>44386</v>
      </c>
      <c r="C125" s="15" t="s">
        <v>126</v>
      </c>
      <c r="D125" s="16">
        <v>147</v>
      </c>
      <c r="E125" s="21">
        <v>4779</v>
      </c>
      <c r="F125" s="12">
        <f>5-1</f>
        <v>4</v>
      </c>
      <c r="G125" s="13">
        <f t="shared" si="1"/>
        <v>19116</v>
      </c>
    </row>
    <row r="126" spans="1:7" x14ac:dyDescent="0.25">
      <c r="A126" s="14">
        <v>44386</v>
      </c>
      <c r="B126" s="14">
        <v>44386</v>
      </c>
      <c r="C126" s="15" t="s">
        <v>127</v>
      </c>
      <c r="D126" s="16">
        <v>152</v>
      </c>
      <c r="E126" s="11">
        <v>118</v>
      </c>
      <c r="F126" s="12">
        <v>9</v>
      </c>
      <c r="G126" s="13">
        <f t="shared" si="1"/>
        <v>1062</v>
      </c>
    </row>
    <row r="127" spans="1:7" ht="29.25" x14ac:dyDescent="0.25">
      <c r="A127" s="14">
        <v>44386</v>
      </c>
      <c r="B127" s="14">
        <v>44386</v>
      </c>
      <c r="C127" s="15" t="s">
        <v>128</v>
      </c>
      <c r="D127" s="16">
        <v>151</v>
      </c>
      <c r="E127" s="11">
        <v>531</v>
      </c>
      <c r="F127" s="12">
        <v>3</v>
      </c>
      <c r="G127" s="13">
        <f t="shared" si="1"/>
        <v>1593</v>
      </c>
    </row>
    <row r="128" spans="1:7" x14ac:dyDescent="0.25">
      <c r="A128" s="14">
        <v>44386</v>
      </c>
      <c r="B128" s="14">
        <v>44386</v>
      </c>
      <c r="C128" s="15" t="s">
        <v>129</v>
      </c>
      <c r="D128" s="16">
        <v>149</v>
      </c>
      <c r="E128" s="11">
        <v>53.1</v>
      </c>
      <c r="F128" s="12">
        <v>12</v>
      </c>
      <c r="G128" s="13">
        <f t="shared" si="1"/>
        <v>637.20000000000005</v>
      </c>
    </row>
    <row r="129" spans="1:7" x14ac:dyDescent="0.25">
      <c r="A129" s="24"/>
      <c r="D129" s="24" t="s">
        <v>130</v>
      </c>
      <c r="E129" s="24"/>
      <c r="G129" s="25">
        <f>SUM(G9:G128)</f>
        <v>2049383.7355000002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C29E-82D4-44FA-BE08-D379E4E081B0}">
  <dimension ref="A7:F62"/>
  <sheetViews>
    <sheetView tabSelected="1" topLeftCell="A55" workbookViewId="0">
      <selection activeCell="F62" sqref="F62"/>
    </sheetView>
  </sheetViews>
  <sheetFormatPr baseColWidth="10" defaultRowHeight="15" x14ac:dyDescent="0.25"/>
  <cols>
    <col min="2" max="2" width="43.5703125" customWidth="1"/>
  </cols>
  <sheetData>
    <row r="7" spans="1:6" x14ac:dyDescent="0.25">
      <c r="A7" s="32"/>
      <c r="B7" s="33"/>
      <c r="C7" s="34"/>
      <c r="D7" s="35"/>
      <c r="E7" s="36"/>
      <c r="F7" s="37"/>
    </row>
    <row r="8" spans="1:6" ht="45" x14ac:dyDescent="0.25">
      <c r="A8" s="7" t="s">
        <v>2</v>
      </c>
      <c r="B8" s="7" t="s">
        <v>3</v>
      </c>
      <c r="C8" s="7" t="s">
        <v>4</v>
      </c>
      <c r="D8" s="38" t="s">
        <v>131</v>
      </c>
      <c r="E8" s="7" t="s">
        <v>6</v>
      </c>
      <c r="F8" s="8" t="s">
        <v>7</v>
      </c>
    </row>
    <row r="9" spans="1:6" x14ac:dyDescent="0.25">
      <c r="A9" s="39">
        <v>44473</v>
      </c>
      <c r="B9" s="40" t="s">
        <v>132</v>
      </c>
      <c r="C9" s="41">
        <v>141</v>
      </c>
      <c r="D9" s="42">
        <v>38.94</v>
      </c>
      <c r="E9" s="43">
        <v>15</v>
      </c>
      <c r="F9" s="13">
        <f t="shared" ref="F9:F61" si="0">D9*E9</f>
        <v>584.09999999999991</v>
      </c>
    </row>
    <row r="10" spans="1:6" x14ac:dyDescent="0.25">
      <c r="A10" s="39">
        <v>44470</v>
      </c>
      <c r="B10" s="40" t="s">
        <v>133</v>
      </c>
      <c r="C10" s="41">
        <v>133</v>
      </c>
      <c r="D10" s="42">
        <v>436.6</v>
      </c>
      <c r="E10" s="43">
        <v>42</v>
      </c>
      <c r="F10" s="13">
        <f t="shared" si="0"/>
        <v>18337.2</v>
      </c>
    </row>
    <row r="11" spans="1:6" x14ac:dyDescent="0.25">
      <c r="A11" s="39">
        <v>44130</v>
      </c>
      <c r="B11" s="40" t="s">
        <v>134</v>
      </c>
      <c r="C11" s="41">
        <v>107</v>
      </c>
      <c r="D11" s="44">
        <v>100.3</v>
      </c>
      <c r="E11" s="43">
        <f>8-2</f>
        <v>6</v>
      </c>
      <c r="F11" s="13">
        <f t="shared" si="0"/>
        <v>601.79999999999995</v>
      </c>
    </row>
    <row r="12" spans="1:6" x14ac:dyDescent="0.25">
      <c r="A12" s="39">
        <v>44433</v>
      </c>
      <c r="B12" s="40" t="s">
        <v>135</v>
      </c>
      <c r="C12" s="41">
        <v>9</v>
      </c>
      <c r="D12" s="44">
        <v>152.22</v>
      </c>
      <c r="E12" s="43">
        <v>20</v>
      </c>
      <c r="F12" s="13">
        <f t="shared" si="0"/>
        <v>3044.4</v>
      </c>
    </row>
    <row r="13" spans="1:6" x14ac:dyDescent="0.25">
      <c r="A13" s="39">
        <v>44433</v>
      </c>
      <c r="B13" s="40" t="s">
        <v>136</v>
      </c>
      <c r="C13" s="41">
        <v>9</v>
      </c>
      <c r="D13" s="42">
        <v>137.4</v>
      </c>
      <c r="E13" s="43">
        <v>49</v>
      </c>
      <c r="F13" s="13">
        <f t="shared" si="0"/>
        <v>6732.6</v>
      </c>
    </row>
    <row r="14" spans="1:6" x14ac:dyDescent="0.25">
      <c r="A14" s="39">
        <v>44470</v>
      </c>
      <c r="B14" s="40" t="s">
        <v>137</v>
      </c>
      <c r="C14" s="41">
        <v>110</v>
      </c>
      <c r="D14" s="42">
        <v>21.68</v>
      </c>
      <c r="E14" s="43">
        <v>11</v>
      </c>
      <c r="F14" s="13">
        <f>D14*E14</f>
        <v>238.48</v>
      </c>
    </row>
    <row r="15" spans="1:6" x14ac:dyDescent="0.25">
      <c r="A15" s="39">
        <v>44335</v>
      </c>
      <c r="B15" s="40" t="s">
        <v>138</v>
      </c>
      <c r="C15" s="41">
        <v>13</v>
      </c>
      <c r="D15" s="42">
        <v>637.20000000000005</v>
      </c>
      <c r="E15" s="43">
        <v>8</v>
      </c>
      <c r="F15" s="13">
        <f t="shared" si="0"/>
        <v>5097.6000000000004</v>
      </c>
    </row>
    <row r="16" spans="1:6" x14ac:dyDescent="0.25">
      <c r="A16" s="39">
        <v>43511</v>
      </c>
      <c r="B16" s="40" t="s">
        <v>139</v>
      </c>
      <c r="C16" s="41">
        <v>110</v>
      </c>
      <c r="D16" s="42">
        <v>38.840000000000003</v>
      </c>
      <c r="E16" s="43">
        <v>5</v>
      </c>
      <c r="F16" s="13">
        <f t="shared" si="0"/>
        <v>194.20000000000002</v>
      </c>
    </row>
    <row r="17" spans="1:6" x14ac:dyDescent="0.25">
      <c r="A17" s="39">
        <v>44433</v>
      </c>
      <c r="B17" s="40" t="s">
        <v>140</v>
      </c>
      <c r="C17" s="41">
        <v>14</v>
      </c>
      <c r="D17" s="42">
        <v>213.58</v>
      </c>
      <c r="E17" s="45">
        <v>1019</v>
      </c>
      <c r="F17" s="13">
        <f t="shared" si="0"/>
        <v>217638.02000000002</v>
      </c>
    </row>
    <row r="18" spans="1:6" x14ac:dyDescent="0.25">
      <c r="A18" s="39">
        <v>44335</v>
      </c>
      <c r="B18" s="40" t="s">
        <v>141</v>
      </c>
      <c r="C18" s="41">
        <v>10</v>
      </c>
      <c r="D18" s="44">
        <v>292.64</v>
      </c>
      <c r="E18" s="43">
        <v>24</v>
      </c>
      <c r="F18" s="13">
        <f t="shared" si="0"/>
        <v>7023.36</v>
      </c>
    </row>
    <row r="19" spans="1:6" x14ac:dyDescent="0.25">
      <c r="A19" s="39">
        <v>43517</v>
      </c>
      <c r="B19" s="40" t="s">
        <v>142</v>
      </c>
      <c r="C19" s="41">
        <v>132</v>
      </c>
      <c r="D19" s="42">
        <v>237.5</v>
      </c>
      <c r="E19" s="43">
        <v>9</v>
      </c>
      <c r="F19" s="13">
        <f t="shared" si="0"/>
        <v>2137.5</v>
      </c>
    </row>
    <row r="20" spans="1:6" x14ac:dyDescent="0.25">
      <c r="A20" s="39">
        <v>43123</v>
      </c>
      <c r="B20" s="40" t="s">
        <v>143</v>
      </c>
      <c r="C20" s="41">
        <v>15</v>
      </c>
      <c r="D20" s="42">
        <v>470</v>
      </c>
      <c r="E20" s="43">
        <v>3</v>
      </c>
      <c r="F20" s="13">
        <f t="shared" si="0"/>
        <v>1410</v>
      </c>
    </row>
    <row r="21" spans="1:6" x14ac:dyDescent="0.25">
      <c r="A21" s="39">
        <v>43517</v>
      </c>
      <c r="B21" s="40" t="s">
        <v>144</v>
      </c>
      <c r="C21" s="41">
        <v>43</v>
      </c>
      <c r="D21" s="42">
        <v>200.06</v>
      </c>
      <c r="E21" s="43">
        <f>29-1</f>
        <v>28</v>
      </c>
      <c r="F21" s="13">
        <f t="shared" si="0"/>
        <v>5601.68</v>
      </c>
    </row>
    <row r="22" spans="1:6" x14ac:dyDescent="0.25">
      <c r="A22" s="39">
        <v>43123</v>
      </c>
      <c r="B22" s="40" t="s">
        <v>145</v>
      </c>
      <c r="C22" s="41">
        <v>135</v>
      </c>
      <c r="D22" s="42">
        <v>235</v>
      </c>
      <c r="E22" s="43">
        <v>6</v>
      </c>
      <c r="F22" s="13">
        <f t="shared" si="0"/>
        <v>1410</v>
      </c>
    </row>
    <row r="23" spans="1:6" x14ac:dyDescent="0.25">
      <c r="A23" s="39">
        <v>43223</v>
      </c>
      <c r="B23" s="40" t="s">
        <v>146</v>
      </c>
      <c r="C23" s="41">
        <v>16</v>
      </c>
      <c r="D23" s="42">
        <v>3</v>
      </c>
      <c r="E23" s="43">
        <v>64</v>
      </c>
      <c r="F23" s="13">
        <f t="shared" si="0"/>
        <v>192</v>
      </c>
    </row>
    <row r="24" spans="1:6" x14ac:dyDescent="0.25">
      <c r="A24" s="39">
        <v>44470</v>
      </c>
      <c r="B24" s="40" t="s">
        <v>147</v>
      </c>
      <c r="C24" s="41">
        <v>142</v>
      </c>
      <c r="D24" s="42">
        <v>381.94</v>
      </c>
      <c r="E24" s="43">
        <v>8</v>
      </c>
      <c r="F24" s="13">
        <f t="shared" si="0"/>
        <v>3055.52</v>
      </c>
    </row>
    <row r="25" spans="1:6" x14ac:dyDescent="0.25">
      <c r="A25" s="39">
        <v>44470</v>
      </c>
      <c r="B25" s="40" t="s">
        <v>148</v>
      </c>
      <c r="C25" s="41">
        <v>143</v>
      </c>
      <c r="D25" s="44">
        <v>192.37</v>
      </c>
      <c r="E25" s="43">
        <v>4</v>
      </c>
      <c r="F25" s="13">
        <f t="shared" si="0"/>
        <v>769.48</v>
      </c>
    </row>
    <row r="26" spans="1:6" x14ac:dyDescent="0.25">
      <c r="A26" s="39">
        <v>44194</v>
      </c>
      <c r="B26" s="40" t="s">
        <v>149</v>
      </c>
      <c r="C26" s="41">
        <v>144</v>
      </c>
      <c r="D26" s="42">
        <v>150.04</v>
      </c>
      <c r="E26" s="43">
        <v>0</v>
      </c>
      <c r="F26" s="13">
        <f t="shared" si="0"/>
        <v>0</v>
      </c>
    </row>
    <row r="27" spans="1:6" x14ac:dyDescent="0.25">
      <c r="A27" s="39">
        <v>44470</v>
      </c>
      <c r="B27" s="40" t="s">
        <v>150</v>
      </c>
      <c r="C27" s="41">
        <v>137</v>
      </c>
      <c r="D27" s="42">
        <v>58.94</v>
      </c>
      <c r="E27" s="43">
        <v>21</v>
      </c>
      <c r="F27" s="13">
        <f t="shared" si="0"/>
        <v>1237.74</v>
      </c>
    </row>
    <row r="28" spans="1:6" x14ac:dyDescent="0.25">
      <c r="A28" s="39">
        <v>44473</v>
      </c>
      <c r="B28" s="40" t="s">
        <v>151</v>
      </c>
      <c r="C28" s="41">
        <v>138</v>
      </c>
      <c r="D28" s="46">
        <v>146.32</v>
      </c>
      <c r="E28" s="43">
        <v>37</v>
      </c>
      <c r="F28" s="13">
        <f t="shared" si="0"/>
        <v>5413.84</v>
      </c>
    </row>
    <row r="29" spans="1:6" x14ac:dyDescent="0.25">
      <c r="A29" s="39">
        <v>44470</v>
      </c>
      <c r="B29" s="40" t="s">
        <v>152</v>
      </c>
      <c r="C29" s="41">
        <v>139</v>
      </c>
      <c r="D29" s="42">
        <v>129.08000000000001</v>
      </c>
      <c r="E29" s="43">
        <v>38</v>
      </c>
      <c r="F29" s="13">
        <f t="shared" si="0"/>
        <v>4905.0400000000009</v>
      </c>
    </row>
    <row r="30" spans="1:6" x14ac:dyDescent="0.25">
      <c r="A30" s="39">
        <v>44473</v>
      </c>
      <c r="B30" s="40" t="s">
        <v>153</v>
      </c>
      <c r="C30" s="41">
        <v>140</v>
      </c>
      <c r="D30" s="42">
        <v>84.96</v>
      </c>
      <c r="E30" s="43">
        <v>7</v>
      </c>
      <c r="F30" s="13">
        <f t="shared" si="0"/>
        <v>594.71999999999991</v>
      </c>
    </row>
    <row r="31" spans="1:6" x14ac:dyDescent="0.25">
      <c r="A31" s="39">
        <v>44334</v>
      </c>
      <c r="B31" s="40" t="s">
        <v>154</v>
      </c>
      <c r="C31" s="41">
        <v>134</v>
      </c>
      <c r="D31" s="42">
        <v>413</v>
      </c>
      <c r="E31" s="43">
        <f>30-1</f>
        <v>29</v>
      </c>
      <c r="F31" s="13">
        <f t="shared" si="0"/>
        <v>11977</v>
      </c>
    </row>
    <row r="32" spans="1:6" x14ac:dyDescent="0.25">
      <c r="A32" s="39">
        <v>43517</v>
      </c>
      <c r="B32" s="40" t="s">
        <v>155</v>
      </c>
      <c r="C32" s="41">
        <v>40</v>
      </c>
      <c r="D32" s="42">
        <v>106.2</v>
      </c>
      <c r="E32" s="43">
        <f>1.21-1</f>
        <v>0.20999999999999996</v>
      </c>
      <c r="F32" s="13">
        <f t="shared" si="0"/>
        <v>22.301999999999996</v>
      </c>
    </row>
    <row r="33" spans="1:6" x14ac:dyDescent="0.25">
      <c r="A33" s="39">
        <v>44375</v>
      </c>
      <c r="B33" s="40" t="s">
        <v>156</v>
      </c>
      <c r="C33" s="41">
        <v>101</v>
      </c>
      <c r="D33" s="42">
        <v>85.55</v>
      </c>
      <c r="E33" s="43">
        <f>10-1</f>
        <v>9</v>
      </c>
      <c r="F33" s="13">
        <f t="shared" si="0"/>
        <v>769.94999999999993</v>
      </c>
    </row>
    <row r="34" spans="1:6" x14ac:dyDescent="0.25">
      <c r="A34" s="39">
        <v>44470</v>
      </c>
      <c r="B34" s="40" t="s">
        <v>157</v>
      </c>
      <c r="C34" s="41">
        <v>44</v>
      </c>
      <c r="D34" s="44">
        <v>57.26</v>
      </c>
      <c r="E34" s="43">
        <v>25</v>
      </c>
      <c r="F34" s="13">
        <f t="shared" si="0"/>
        <v>1431.5</v>
      </c>
    </row>
    <row r="35" spans="1:6" x14ac:dyDescent="0.25">
      <c r="A35" s="39">
        <v>43882</v>
      </c>
      <c r="B35" s="40" t="s">
        <v>158</v>
      </c>
      <c r="C35" s="41">
        <v>130</v>
      </c>
      <c r="D35" s="42">
        <v>245</v>
      </c>
      <c r="E35" s="43">
        <v>14</v>
      </c>
      <c r="F35" s="13">
        <f t="shared" si="0"/>
        <v>3430</v>
      </c>
    </row>
    <row r="36" spans="1:6" x14ac:dyDescent="0.25">
      <c r="A36" s="39">
        <v>44475</v>
      </c>
      <c r="B36" s="40" t="s">
        <v>159</v>
      </c>
      <c r="C36" s="47">
        <v>131</v>
      </c>
      <c r="D36" s="44">
        <v>459.02</v>
      </c>
      <c r="E36" s="43">
        <v>29</v>
      </c>
      <c r="F36" s="13">
        <f t="shared" si="0"/>
        <v>13311.58</v>
      </c>
    </row>
    <row r="37" spans="1:6" x14ac:dyDescent="0.25">
      <c r="A37" s="39">
        <v>44470</v>
      </c>
      <c r="B37" s="40" t="s">
        <v>160</v>
      </c>
      <c r="C37" s="41">
        <v>39</v>
      </c>
      <c r="D37" s="42">
        <v>210.63</v>
      </c>
      <c r="E37" s="43">
        <f>2.66+146-58.3</f>
        <v>90.36</v>
      </c>
      <c r="F37" s="13">
        <f>D37*E37</f>
        <v>19032.5268</v>
      </c>
    </row>
    <row r="38" spans="1:6" x14ac:dyDescent="0.25">
      <c r="A38" s="39">
        <v>44473</v>
      </c>
      <c r="B38" s="40" t="s">
        <v>161</v>
      </c>
      <c r="C38" s="41">
        <v>1</v>
      </c>
      <c r="D38" s="42">
        <v>1091.5</v>
      </c>
      <c r="E38" s="43">
        <v>30.01</v>
      </c>
      <c r="F38" s="13">
        <f t="shared" si="0"/>
        <v>32755.915000000001</v>
      </c>
    </row>
    <row r="39" spans="1:6" x14ac:dyDescent="0.25">
      <c r="A39" s="39">
        <v>44473</v>
      </c>
      <c r="B39" s="40" t="s">
        <v>162</v>
      </c>
      <c r="C39" s="41">
        <v>3</v>
      </c>
      <c r="D39" s="42">
        <v>1812.48</v>
      </c>
      <c r="E39" s="43">
        <f>10.93-0.16</f>
        <v>10.77</v>
      </c>
      <c r="F39" s="13">
        <f t="shared" si="0"/>
        <v>19520.409599999999</v>
      </c>
    </row>
    <row r="40" spans="1:6" x14ac:dyDescent="0.25">
      <c r="A40" s="39">
        <v>44467</v>
      </c>
      <c r="B40" s="40" t="s">
        <v>163</v>
      </c>
      <c r="C40" s="41">
        <v>2</v>
      </c>
      <c r="D40" s="42">
        <v>1239</v>
      </c>
      <c r="E40" s="43">
        <f>12.1-6</f>
        <v>6.1</v>
      </c>
      <c r="F40" s="13">
        <f t="shared" si="0"/>
        <v>7557.9</v>
      </c>
    </row>
    <row r="41" spans="1:6" x14ac:dyDescent="0.25">
      <c r="A41" s="39">
        <v>43250</v>
      </c>
      <c r="B41" s="40" t="s">
        <v>164</v>
      </c>
      <c r="C41" s="41">
        <v>42</v>
      </c>
      <c r="D41" s="42">
        <v>247.8</v>
      </c>
      <c r="E41" s="43">
        <v>6</v>
      </c>
      <c r="F41" s="13">
        <f t="shared" si="0"/>
        <v>1486.8000000000002</v>
      </c>
    </row>
    <row r="42" spans="1:6" ht="28.5" x14ac:dyDescent="0.25">
      <c r="A42" s="14">
        <v>44041</v>
      </c>
      <c r="B42" s="48" t="s">
        <v>165</v>
      </c>
      <c r="C42" s="41">
        <v>128</v>
      </c>
      <c r="D42" s="44">
        <v>951.47</v>
      </c>
      <c r="E42" s="43">
        <f>9-8</f>
        <v>1</v>
      </c>
      <c r="F42" s="13">
        <f t="shared" si="0"/>
        <v>951.47</v>
      </c>
    </row>
    <row r="43" spans="1:6" x14ac:dyDescent="0.25">
      <c r="A43" s="39">
        <v>44473</v>
      </c>
      <c r="B43" s="40" t="s">
        <v>166</v>
      </c>
      <c r="C43" s="41">
        <v>4</v>
      </c>
      <c r="D43" s="42">
        <v>78.8</v>
      </c>
      <c r="E43" s="43">
        <v>0</v>
      </c>
      <c r="F43" s="13">
        <f t="shared" si="0"/>
        <v>0</v>
      </c>
    </row>
    <row r="44" spans="1:6" x14ac:dyDescent="0.25">
      <c r="A44" s="39">
        <v>44475</v>
      </c>
      <c r="B44" s="40" t="s">
        <v>167</v>
      </c>
      <c r="C44" s="41">
        <v>45</v>
      </c>
      <c r="D44" s="42">
        <v>153.04</v>
      </c>
      <c r="E44" s="43">
        <v>8</v>
      </c>
      <c r="F44" s="13">
        <f t="shared" si="0"/>
        <v>1224.32</v>
      </c>
    </row>
    <row r="45" spans="1:6" x14ac:dyDescent="0.25">
      <c r="A45" s="39">
        <v>44435</v>
      </c>
      <c r="B45" s="40" t="s">
        <v>168</v>
      </c>
      <c r="C45" s="41">
        <v>11</v>
      </c>
      <c r="D45" s="42">
        <v>660.8</v>
      </c>
      <c r="E45" s="43">
        <v>12</v>
      </c>
      <c r="F45" s="13">
        <f t="shared" si="0"/>
        <v>7929.5999999999995</v>
      </c>
    </row>
    <row r="46" spans="1:6" x14ac:dyDescent="0.25">
      <c r="A46" s="39">
        <v>44438</v>
      </c>
      <c r="B46" s="40" t="s">
        <v>169</v>
      </c>
      <c r="C46" s="41">
        <v>12</v>
      </c>
      <c r="D46" s="42">
        <v>210.63</v>
      </c>
      <c r="E46" s="43">
        <v>5</v>
      </c>
      <c r="F46" s="13">
        <f t="shared" si="0"/>
        <v>1053.1500000000001</v>
      </c>
    </row>
    <row r="47" spans="1:6" x14ac:dyDescent="0.25">
      <c r="A47" s="39">
        <v>44470</v>
      </c>
      <c r="B47" s="40" t="s">
        <v>170</v>
      </c>
      <c r="C47" s="41">
        <v>8</v>
      </c>
      <c r="D47" s="42">
        <v>132.75</v>
      </c>
      <c r="E47" s="43">
        <v>67</v>
      </c>
      <c r="F47" s="13">
        <f t="shared" si="0"/>
        <v>8894.25</v>
      </c>
    </row>
    <row r="48" spans="1:6" x14ac:dyDescent="0.25">
      <c r="A48" s="39">
        <v>44470</v>
      </c>
      <c r="B48" s="40" t="s">
        <v>171</v>
      </c>
      <c r="C48" s="41">
        <v>6</v>
      </c>
      <c r="D48" s="49">
        <v>106.93</v>
      </c>
      <c r="E48" s="43">
        <v>0</v>
      </c>
      <c r="F48" s="13">
        <f t="shared" si="0"/>
        <v>0</v>
      </c>
    </row>
    <row r="49" spans="1:6" x14ac:dyDescent="0.25">
      <c r="A49" s="39">
        <v>44334</v>
      </c>
      <c r="B49" s="50" t="s">
        <v>172</v>
      </c>
      <c r="C49" s="41">
        <v>127</v>
      </c>
      <c r="D49" s="42">
        <v>241.9</v>
      </c>
      <c r="E49" s="43">
        <v>61</v>
      </c>
      <c r="F49" s="13">
        <f t="shared" si="0"/>
        <v>14755.9</v>
      </c>
    </row>
    <row r="50" spans="1:6" x14ac:dyDescent="0.25">
      <c r="A50" s="39">
        <v>44194</v>
      </c>
      <c r="B50" s="51" t="s">
        <v>173</v>
      </c>
      <c r="C50" s="41">
        <v>41</v>
      </c>
      <c r="D50" s="49">
        <v>247.8</v>
      </c>
      <c r="E50" s="43">
        <f>17-3-1</f>
        <v>13</v>
      </c>
      <c r="F50" s="13">
        <f t="shared" si="0"/>
        <v>3221.4</v>
      </c>
    </row>
    <row r="51" spans="1:6" x14ac:dyDescent="0.25">
      <c r="A51" s="39">
        <v>44473</v>
      </c>
      <c r="B51" s="50" t="s">
        <v>174</v>
      </c>
      <c r="C51" s="41">
        <v>5</v>
      </c>
      <c r="D51" s="49">
        <v>560.5</v>
      </c>
      <c r="E51" s="43">
        <f>5.24-0.33</f>
        <v>4.91</v>
      </c>
      <c r="F51" s="13">
        <f t="shared" si="0"/>
        <v>2752.0550000000003</v>
      </c>
    </row>
    <row r="52" spans="1:6" x14ac:dyDescent="0.25">
      <c r="A52" s="39">
        <v>43123</v>
      </c>
      <c r="B52" s="48" t="s">
        <v>175</v>
      </c>
      <c r="C52" s="41">
        <v>124</v>
      </c>
      <c r="D52" s="44">
        <v>94</v>
      </c>
      <c r="E52" s="43">
        <v>5</v>
      </c>
      <c r="F52" s="13">
        <f t="shared" si="0"/>
        <v>470</v>
      </c>
    </row>
    <row r="53" spans="1:6" x14ac:dyDescent="0.25">
      <c r="A53" s="39">
        <v>44335</v>
      </c>
      <c r="B53" s="50" t="s">
        <v>176</v>
      </c>
      <c r="C53" s="41">
        <v>7</v>
      </c>
      <c r="D53" s="49">
        <v>124.25</v>
      </c>
      <c r="E53" s="43">
        <f>8-8</f>
        <v>0</v>
      </c>
      <c r="F53" s="13">
        <f t="shared" si="0"/>
        <v>0</v>
      </c>
    </row>
    <row r="54" spans="1:6" x14ac:dyDescent="0.25">
      <c r="A54" s="39">
        <v>44335</v>
      </c>
      <c r="B54" s="48" t="s">
        <v>177</v>
      </c>
      <c r="C54" s="41">
        <v>108</v>
      </c>
      <c r="D54" s="49">
        <v>141.6</v>
      </c>
      <c r="E54" s="43">
        <v>11</v>
      </c>
      <c r="F54" s="13">
        <f t="shared" si="0"/>
        <v>1557.6</v>
      </c>
    </row>
    <row r="55" spans="1:6" x14ac:dyDescent="0.25">
      <c r="A55" s="39">
        <v>44335</v>
      </c>
      <c r="B55" s="50" t="s">
        <v>178</v>
      </c>
      <c r="C55" s="41">
        <v>129</v>
      </c>
      <c r="D55" s="49">
        <v>128.27000000000001</v>
      </c>
      <c r="E55" s="43">
        <v>10</v>
      </c>
      <c r="F55" s="13">
        <f t="shared" si="0"/>
        <v>1282.7</v>
      </c>
    </row>
    <row r="56" spans="1:6" x14ac:dyDescent="0.25">
      <c r="A56" s="39">
        <v>44470</v>
      </c>
      <c r="B56" s="48" t="s">
        <v>179</v>
      </c>
      <c r="C56" s="41">
        <v>101</v>
      </c>
      <c r="D56" s="49">
        <v>61.95</v>
      </c>
      <c r="E56" s="43">
        <v>33</v>
      </c>
      <c r="F56" s="13">
        <f t="shared" si="0"/>
        <v>2044.3500000000001</v>
      </c>
    </row>
    <row r="57" spans="1:6" x14ac:dyDescent="0.25">
      <c r="A57" s="39">
        <v>44375</v>
      </c>
      <c r="B57" s="50" t="s">
        <v>180</v>
      </c>
      <c r="C57" s="41">
        <v>101</v>
      </c>
      <c r="D57" s="49">
        <v>52.97</v>
      </c>
      <c r="E57" s="43">
        <f>12-1-1</f>
        <v>10</v>
      </c>
      <c r="F57" s="13">
        <f t="shared" si="0"/>
        <v>529.70000000000005</v>
      </c>
    </row>
    <row r="58" spans="1:6" x14ac:dyDescent="0.25">
      <c r="A58" s="39">
        <v>44475</v>
      </c>
      <c r="B58" s="50" t="s">
        <v>181</v>
      </c>
      <c r="C58" s="41">
        <v>124</v>
      </c>
      <c r="D58" s="49">
        <v>59.05</v>
      </c>
      <c r="E58" s="43">
        <v>6</v>
      </c>
      <c r="F58" s="13">
        <f>D58*E58</f>
        <v>354.29999999999995</v>
      </c>
    </row>
    <row r="59" spans="1:6" x14ac:dyDescent="0.25">
      <c r="A59" s="39">
        <v>44335</v>
      </c>
      <c r="B59" s="48" t="s">
        <v>182</v>
      </c>
      <c r="C59" s="41">
        <v>126</v>
      </c>
      <c r="D59" s="49">
        <v>84.57</v>
      </c>
      <c r="E59" s="43">
        <v>5</v>
      </c>
      <c r="F59" s="13">
        <f t="shared" si="0"/>
        <v>422.84999999999997</v>
      </c>
    </row>
    <row r="60" spans="1:6" x14ac:dyDescent="0.25">
      <c r="A60" s="39">
        <v>43123</v>
      </c>
      <c r="B60" s="50" t="s">
        <v>183</v>
      </c>
      <c r="C60" s="41">
        <v>101</v>
      </c>
      <c r="D60" s="49">
        <v>120</v>
      </c>
      <c r="E60" s="43">
        <v>1</v>
      </c>
      <c r="F60" s="13">
        <f t="shared" si="0"/>
        <v>120</v>
      </c>
    </row>
    <row r="61" spans="1:6" x14ac:dyDescent="0.25">
      <c r="A61" s="39">
        <v>44467</v>
      </c>
      <c r="B61" s="48" t="s">
        <v>184</v>
      </c>
      <c r="C61" s="41">
        <v>125</v>
      </c>
      <c r="D61" s="49">
        <v>88.05</v>
      </c>
      <c r="E61" s="43">
        <v>11</v>
      </c>
      <c r="F61" s="13">
        <f t="shared" si="0"/>
        <v>968.55</v>
      </c>
    </row>
    <row r="62" spans="1:6" x14ac:dyDescent="0.25">
      <c r="A62" s="54" t="s">
        <v>185</v>
      </c>
      <c r="B62" s="55"/>
      <c r="C62" s="54"/>
      <c r="D62" s="52"/>
      <c r="E62" s="56"/>
      <c r="F62" s="53">
        <f>SUM(F9:F61)</f>
        <v>446047.35839999997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Angela Comas</cp:lastModifiedBy>
  <dcterms:created xsi:type="dcterms:W3CDTF">2022-01-03T11:33:06Z</dcterms:created>
  <dcterms:modified xsi:type="dcterms:W3CDTF">2022-01-03T17:00:30Z</dcterms:modified>
</cp:coreProperties>
</file>