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600" windowHeight="11760" tabRatio="475"/>
  </bookViews>
  <sheets>
    <sheet name="Junio 2015" sheetId="200" r:id="rId1"/>
    <sheet name="Hoja1" sheetId="201" r:id="rId2"/>
  </sheets>
  <definedNames>
    <definedName name="_xlnm.Print_Area" localSheetId="1">Hoja1!$A$1:$F$12</definedName>
    <definedName name="_xlnm.Print_Area" localSheetId="0">'Junio 2015'!$A$1:$F$106</definedName>
    <definedName name="ddd" localSheetId="0">#REF!</definedName>
    <definedName name="ddd">#REF!</definedName>
    <definedName name="dddd" localSheetId="0">#REF!</definedName>
    <definedName name="dddd">#REF!</definedName>
    <definedName name="deeere" localSheetId="0">#REF!</definedName>
    <definedName name="deeere">#REF!</definedName>
    <definedName name="eee">#REF!</definedName>
    <definedName name="MyExchangeRate" localSheetId="0">#REF!</definedName>
    <definedName name="MyExchangeRate">#REF!</definedName>
    <definedName name="_xlnm.Print_Titles" localSheetId="0">'Junio 2015'!$1:$7</definedName>
  </definedNames>
  <calcPr calcId="125725"/>
</workbook>
</file>

<file path=xl/calcChain.xml><?xml version="1.0" encoding="utf-8"?>
<calcChain xmlns="http://schemas.openxmlformats.org/spreadsheetml/2006/main">
  <c r="F10" i="20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2"/>
  <c r="F34"/>
  <c r="F38"/>
  <c r="F39"/>
  <c r="F40"/>
  <c r="F41"/>
  <c r="F42"/>
  <c r="F43"/>
  <c r="F44"/>
  <c r="F45"/>
  <c r="F46"/>
  <c r="F47"/>
  <c r="F48"/>
  <c r="F49"/>
  <c r="F58"/>
  <c r="F59"/>
  <c r="F60"/>
  <c r="F61"/>
  <c r="F62"/>
  <c r="F63"/>
  <c r="F64"/>
  <c r="F65"/>
  <c r="F66"/>
  <c r="F67"/>
  <c r="F68"/>
  <c r="F71"/>
  <c r="F73"/>
  <c r="F74"/>
  <c r="F75"/>
  <c r="F76"/>
  <c r="F77"/>
  <c r="F78"/>
  <c r="F79"/>
  <c r="F81"/>
  <c r="F82"/>
  <c r="F83"/>
  <c r="F84"/>
  <c r="F85"/>
  <c r="F86"/>
  <c r="F92"/>
  <c r="F95"/>
  <c r="F96"/>
  <c r="F97"/>
  <c r="F98"/>
  <c r="F104"/>
  <c r="E6" i="201"/>
  <c r="F6"/>
  <c r="F8"/>
  <c r="F9"/>
  <c r="J8"/>
  <c r="K8"/>
  <c r="J7"/>
  <c r="F7"/>
  <c r="E33" i="200"/>
  <c r="F33" s="1"/>
  <c r="E91"/>
  <c r="F91" s="1"/>
  <c r="E93"/>
  <c r="G93" s="1"/>
  <c r="E94"/>
  <c r="G94" s="1"/>
  <c r="E92"/>
  <c r="E80"/>
  <c r="F80" s="1"/>
  <c r="E82"/>
  <c r="E9"/>
  <c r="F9" s="1"/>
  <c r="E72"/>
  <c r="F72" s="1"/>
  <c r="E70"/>
  <c r="F70" s="1"/>
  <c r="E69"/>
  <c r="F69" s="1"/>
  <c r="G47"/>
  <c r="G29"/>
  <c r="E36"/>
  <c r="F36" s="1"/>
  <c r="G68"/>
  <c r="G27"/>
  <c r="E104"/>
  <c r="E37"/>
  <c r="F37" s="1"/>
  <c r="E35"/>
  <c r="F35" s="1"/>
  <c r="E53"/>
  <c r="F53" s="1"/>
  <c r="E51"/>
  <c r="G51" s="1"/>
  <c r="E52"/>
  <c r="G52" s="1"/>
  <c r="E54"/>
  <c r="F54" s="1"/>
  <c r="E55"/>
  <c r="G55" s="1"/>
  <c r="E56"/>
  <c r="G56" s="1"/>
  <c r="E57"/>
  <c r="G57" s="1"/>
  <c r="E50"/>
  <c r="F50" s="1"/>
  <c r="G10"/>
  <c r="G11"/>
  <c r="G15"/>
  <c r="G17"/>
  <c r="G18"/>
  <c r="G20"/>
  <c r="G21"/>
  <c r="G22"/>
  <c r="G23"/>
  <c r="G24"/>
  <c r="G25"/>
  <c r="G28"/>
  <c r="G30"/>
  <c r="G31"/>
  <c r="G34"/>
  <c r="G38"/>
  <c r="G39"/>
  <c r="G40"/>
  <c r="G41"/>
  <c r="G42"/>
  <c r="G43"/>
  <c r="G44"/>
  <c r="G45"/>
  <c r="G48"/>
  <c r="G49"/>
  <c r="G58"/>
  <c r="G59"/>
  <c r="G60"/>
  <c r="G61"/>
  <c r="G62"/>
  <c r="G63"/>
  <c r="G64"/>
  <c r="G65"/>
  <c r="G66"/>
  <c r="G67"/>
  <c r="G70"/>
  <c r="G71"/>
  <c r="G72"/>
  <c r="G73"/>
  <c r="G74"/>
  <c r="G76"/>
  <c r="G77"/>
  <c r="G78"/>
  <c r="G79"/>
  <c r="G81"/>
  <c r="G84"/>
  <c r="G85"/>
  <c r="G86"/>
  <c r="G92"/>
  <c r="G95"/>
  <c r="G96"/>
  <c r="G97"/>
  <c r="G98"/>
  <c r="G8"/>
  <c r="E26"/>
  <c r="F26" s="1"/>
  <c r="G13"/>
  <c r="F8"/>
  <c r="E103"/>
  <c r="G103" s="1"/>
  <c r="E102"/>
  <c r="G102" s="1"/>
  <c r="E101"/>
  <c r="G101" s="1"/>
  <c r="E100"/>
  <c r="G100" s="1"/>
  <c r="E99"/>
  <c r="G99" s="1"/>
  <c r="E90"/>
  <c r="G90" s="1"/>
  <c r="E89"/>
  <c r="F89" s="1"/>
  <c r="E88"/>
  <c r="F88" s="1"/>
  <c r="E87"/>
  <c r="G87" s="1"/>
  <c r="G36" l="1"/>
  <c r="F103"/>
  <c r="F101"/>
  <c r="F99"/>
  <c r="F93"/>
  <c r="F87"/>
  <c r="F57"/>
  <c r="F55"/>
  <c r="F51"/>
  <c r="F102"/>
  <c r="F100"/>
  <c r="F94"/>
  <c r="F90"/>
  <c r="F56"/>
  <c r="F52"/>
  <c r="G50"/>
  <c r="G46"/>
  <c r="F10" i="201"/>
  <c r="G69" i="200"/>
  <c r="G37"/>
  <c r="G35"/>
  <c r="G26"/>
  <c r="G89"/>
  <c r="G54"/>
  <c r="G75"/>
  <c r="G88"/>
  <c r="G14"/>
  <c r="G53"/>
  <c r="F105" l="1"/>
  <c r="G105"/>
</calcChain>
</file>

<file path=xl/sharedStrings.xml><?xml version="1.0" encoding="utf-8"?>
<sst xmlns="http://schemas.openxmlformats.org/spreadsheetml/2006/main" count="321" uniqueCount="134">
  <si>
    <t>Diskettes</t>
  </si>
  <si>
    <t>Carpetas p/Documentos 3 Argollas 2´´</t>
  </si>
  <si>
    <t>Carpetas p/Documentos 3 Argollas 3´´</t>
  </si>
  <si>
    <t>Dispensador de cinta pegante</t>
  </si>
  <si>
    <t>Tablilla de madera (clipboard) 9 x 12</t>
  </si>
  <si>
    <t>Tóner 49A, impresora HP 1320tn</t>
  </si>
  <si>
    <t>Tóner 64A, impresora HP P4515tn</t>
  </si>
  <si>
    <t>Cinta adhesiva</t>
  </si>
  <si>
    <t>Clip 33mm</t>
  </si>
  <si>
    <t>Clip 50mm</t>
  </si>
  <si>
    <t>DVD</t>
  </si>
  <si>
    <t xml:space="preserve">Ganchos Billeteros 1´´ </t>
  </si>
  <si>
    <t xml:space="preserve">Ganchos Billeteros 3/4´´ </t>
  </si>
  <si>
    <t>Ganchos p/Folder</t>
  </si>
  <si>
    <t>Grapadora</t>
  </si>
  <si>
    <t>Grapas pequeñas</t>
  </si>
  <si>
    <t>Grapas grandes</t>
  </si>
  <si>
    <t>Label para CD</t>
  </si>
  <si>
    <t>Lapiceros Azul</t>
  </si>
  <si>
    <t>Libretas Rayadas Gr. 8 1/2 x 11</t>
  </si>
  <si>
    <t>Libretas Rayadas Peq. 5 x 8</t>
  </si>
  <si>
    <t>Libro Banco 4 columnas</t>
  </si>
  <si>
    <t>Libro Record 300 paginas</t>
  </si>
  <si>
    <t>Papel Bond 8 1/2 x 11</t>
  </si>
  <si>
    <t>Papel Bond 8 1/2 x 14</t>
  </si>
  <si>
    <t>Papel Satinado 8 1/2 x 11</t>
  </si>
  <si>
    <t>Papel Sumadora</t>
  </si>
  <si>
    <t>Pega Stick 40gr</t>
  </si>
  <si>
    <t>Pergaminos transparente</t>
  </si>
  <si>
    <t>Porta Clips</t>
  </si>
  <si>
    <t>Post-It 1 1/2 x 2</t>
  </si>
  <si>
    <t>Post-It 3 x 3</t>
  </si>
  <si>
    <t xml:space="preserve">Separador 3 hoyos </t>
  </si>
  <si>
    <t>Sobre para CD</t>
  </si>
  <si>
    <t>Sobre tamaño 10 x 15 con timbrado DIGEIG</t>
  </si>
  <si>
    <t>Sobre #10 con timbrado DIGEIG</t>
  </si>
  <si>
    <t>Papel timbrado 8 1/2 x 11 con timbrado DIGEIG</t>
  </si>
  <si>
    <t>Perforadora de 2 hoyos</t>
  </si>
  <si>
    <t>Label 2´´ x 4´´ p/s manila, ML-1000</t>
  </si>
  <si>
    <t>Espirales Encuadernación 14mm</t>
  </si>
  <si>
    <t>Espirales Encuadernación 20mm</t>
  </si>
  <si>
    <t>Lápiz Carbón</t>
  </si>
  <si>
    <t>Protector de hojas plástica</t>
  </si>
  <si>
    <t>Regla Plástica 12´´</t>
  </si>
  <si>
    <t>Dirección General de Ética e Integridad Gubernamental</t>
  </si>
  <si>
    <t>Espirales Encuadernacion 10mm</t>
  </si>
  <si>
    <t>SUBCUENTA</t>
  </si>
  <si>
    <t>CANTIDAD</t>
  </si>
  <si>
    <t>DESCRIPCION</t>
  </si>
  <si>
    <t>TOTALES RD$</t>
  </si>
  <si>
    <t>PRECIO UNITARIO RD$</t>
  </si>
  <si>
    <t>2.3.9.2.01</t>
  </si>
  <si>
    <t>2.3.3.1.01</t>
  </si>
  <si>
    <t>TOTAL GENERAL RD$</t>
  </si>
  <si>
    <t>Bandeja plasticas Bertical</t>
  </si>
  <si>
    <t>Lapiceros Negro</t>
  </si>
  <si>
    <t>Lapiceros Rojo</t>
  </si>
  <si>
    <t>Pergaminos encuadernación Disferente colores</t>
  </si>
  <si>
    <t>Resaltadores Amarillo</t>
  </si>
  <si>
    <t>Resaltadores Azul</t>
  </si>
  <si>
    <t>UNIDAD DE MEDIDA</t>
  </si>
  <si>
    <t>UNIDAD</t>
  </si>
  <si>
    <t>CAJA (100/1)</t>
  </si>
  <si>
    <t>CAJA (50/1)</t>
  </si>
  <si>
    <t>CAJA (25/1)</t>
  </si>
  <si>
    <t>CAJA (12/1)</t>
  </si>
  <si>
    <t>CAJA (5000/1)</t>
  </si>
  <si>
    <t>CAJA (1000/1)</t>
  </si>
  <si>
    <t>CAJA (10/1)</t>
  </si>
  <si>
    <t>RESMA</t>
  </si>
  <si>
    <t>PAQTE DE (50/1)</t>
  </si>
  <si>
    <t>PAQTE DE (100/1)</t>
  </si>
  <si>
    <t>Toner impresora RICOH MP301 color negro</t>
  </si>
  <si>
    <t>Toner impresora RICOH MPC2503 color negro</t>
  </si>
  <si>
    <t>Toner impresora RICOH MPC2503 color amarillo</t>
  </si>
  <si>
    <t>Toner impresora RICOH MPC2503 color magenta</t>
  </si>
  <si>
    <t>Toner impresora RICOH MPC2503 color azul</t>
  </si>
  <si>
    <t>Tóner 05A CE505A Negro</t>
  </si>
  <si>
    <t>Tóner 05A CE505D Negro</t>
  </si>
  <si>
    <t>Tóner  504, Serial CE251A</t>
  </si>
  <si>
    <t>Tóner 504, Serial CE252A</t>
  </si>
  <si>
    <t>Tóner 504, Serial CE253A</t>
  </si>
  <si>
    <t>Tóner 305, Serial CE411A</t>
  </si>
  <si>
    <t>Tóner 305, Serial CE412A</t>
  </si>
  <si>
    <t>Tóner 305, Serial CE413A</t>
  </si>
  <si>
    <t>Goma de Borrar</t>
  </si>
  <si>
    <t>Gomitas</t>
  </si>
  <si>
    <t>CAJA (20/1)</t>
  </si>
  <si>
    <t>CAJA (250/1)</t>
  </si>
  <si>
    <t>Tóner 304, Serial CC530A</t>
  </si>
  <si>
    <t>Tóner 304, Serial CC531A</t>
  </si>
  <si>
    <t>Tóner 304, Serial CC532A</t>
  </si>
  <si>
    <t>Tóner 304, Serial CC533A</t>
  </si>
  <si>
    <t>CD</t>
  </si>
  <si>
    <t>Cera para dedos (separa hojas)</t>
  </si>
  <si>
    <t>Sacapunta</t>
  </si>
  <si>
    <t>Folders 8 1/2 x 14</t>
  </si>
  <si>
    <t>Marcador Negro para Pizarra</t>
  </si>
  <si>
    <t>Marcador Rojo para Pizarra</t>
  </si>
  <si>
    <t>Marcador Verde para Pizarra</t>
  </si>
  <si>
    <t>Marcador Rojo Permanente</t>
  </si>
  <si>
    <t>Marcador Verde Permanente</t>
  </si>
  <si>
    <t>Marcador Azul Permanente</t>
  </si>
  <si>
    <t>Marcador Azul para Pizarra</t>
  </si>
  <si>
    <t>Corrector Liquido Blanco</t>
  </si>
  <si>
    <t>PAQTE DE (12/1)</t>
  </si>
  <si>
    <t>Tintas en cintas para sumadoras electricas</t>
  </si>
  <si>
    <t>UHU liquido</t>
  </si>
  <si>
    <t>Cartonite en blanco 8 1/2 x 11</t>
  </si>
  <si>
    <t>2.3.9.2.02</t>
  </si>
  <si>
    <t>Bandeja plasticas Horizontal</t>
  </si>
  <si>
    <t xml:space="preserve">Péndales 8 1/2 x 11 </t>
  </si>
  <si>
    <t xml:space="preserve">Folders 8 1/2 x 11 </t>
  </si>
  <si>
    <t>Porta Lapiz</t>
  </si>
  <si>
    <t>Cinta adhesiva doble cara</t>
  </si>
  <si>
    <t>Péndales 8 1/2 x 14</t>
  </si>
  <si>
    <t>Tijeras</t>
  </si>
  <si>
    <t>Tarjeta de Presentacion con Sobre 6 X 8 1/4</t>
  </si>
  <si>
    <t>Tóner 305, Serial CE410A</t>
  </si>
  <si>
    <t>Binder Clips de 1/2''</t>
  </si>
  <si>
    <t>CAJA DE 48 (5/1)</t>
  </si>
  <si>
    <t>Relación de Inventario en Almacén al 30/11/2015</t>
  </si>
  <si>
    <t>Papel Timbrado</t>
  </si>
  <si>
    <t>Sobres 100/1</t>
  </si>
  <si>
    <t>PAQUETES</t>
  </si>
  <si>
    <t>Carpetas con logo DIGEG</t>
  </si>
  <si>
    <t>Brochure DIGEIG</t>
  </si>
  <si>
    <t>TOTAL GENERAL</t>
  </si>
  <si>
    <t>PRECIO      UNITARIO RD$</t>
  </si>
  <si>
    <t>CAJAS 350/1</t>
  </si>
  <si>
    <t>Caja (12/1)</t>
  </si>
  <si>
    <t>Binder Clips Grande</t>
  </si>
  <si>
    <t>Relación de Inventario en Almacén al 31/03/2016</t>
  </si>
  <si>
    <t>Docena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</si>
</sst>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0000000"/>
    <numFmt numFmtId="166" formatCode="#,##0.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3" fontId="4" fillId="0" borderId="0" xfId="3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/>
    </xf>
    <xf numFmtId="43" fontId="4" fillId="0" borderId="1" xfId="3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3" fontId="7" fillId="2" borderId="1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3" fillId="2" borderId="1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6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43" fontId="3" fillId="2" borderId="1" xfId="3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3" fontId="4" fillId="0" borderId="5" xfId="3" applyFont="1" applyBorder="1" applyAlignment="1">
      <alignment horizontal="center" vertical="center"/>
    </xf>
    <xf numFmtId="43" fontId="4" fillId="0" borderId="5" xfId="3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3" fontId="0" fillId="0" borderId="6" xfId="0" applyNumberFormat="1" applyBorder="1" applyAlignment="1">
      <alignment vertical="center"/>
    </xf>
    <xf numFmtId="39" fontId="4" fillId="0" borderId="1" xfId="3" applyNumberFormat="1" applyFont="1" applyBorder="1" applyAlignment="1">
      <alignment horizontal="right" vertical="center"/>
    </xf>
    <xf numFmtId="39" fontId="4" fillId="0" borderId="1" xfId="3" applyNumberFormat="1" applyFont="1" applyBorder="1" applyAlignment="1">
      <alignment horizontal="right" vertical="center" wrapText="1"/>
    </xf>
    <xf numFmtId="12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Comma_D2006" xfId="2"/>
    <cellStyle name="Millares" xfId="3" builtinId="3"/>
    <cellStyle name="Normal" xfId="0" builtinId="0"/>
    <cellStyle name="Normal 2" xfId="4"/>
    <cellStyle name="Normal_Hoja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36417</xdr:rowOff>
    </xdr:from>
    <xdr:to>
      <xdr:col>1</xdr:col>
      <xdr:colOff>466280</xdr:colOff>
      <xdr:row>0</xdr:row>
      <xdr:rowOff>661146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882" y="36417"/>
          <a:ext cx="1182336" cy="624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44824</xdr:rowOff>
    </xdr:from>
    <xdr:to>
      <xdr:col>5</xdr:col>
      <xdr:colOff>154807</xdr:colOff>
      <xdr:row>0</xdr:row>
      <xdr:rowOff>683559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56319" y="44824"/>
          <a:ext cx="1010937" cy="638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57150</xdr:rowOff>
    </xdr:from>
    <xdr:to>
      <xdr:col>1</xdr:col>
      <xdr:colOff>447676</xdr:colOff>
      <xdr:row>0</xdr:row>
      <xdr:rowOff>681879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7150"/>
          <a:ext cx="1104900" cy="624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47625</xdr:rowOff>
    </xdr:from>
    <xdr:to>
      <xdr:col>5</xdr:col>
      <xdr:colOff>571526</xdr:colOff>
      <xdr:row>0</xdr:row>
      <xdr:rowOff>686360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47625"/>
          <a:ext cx="1000151" cy="638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zoomScale="80" zoomScaleNormal="80" workbookViewId="0">
      <selection activeCell="M95" sqref="M95"/>
    </sheetView>
  </sheetViews>
  <sheetFormatPr baseColWidth="10" defaultColWidth="9.140625" defaultRowHeight="15.75" customHeight="1"/>
  <cols>
    <col min="1" max="1" width="13.140625" style="15" customWidth="1"/>
    <col min="2" max="2" width="39" style="7" customWidth="1"/>
    <col min="3" max="3" width="19" style="7" customWidth="1"/>
    <col min="4" max="4" width="12.7109375" style="7" customWidth="1"/>
    <col min="5" max="5" width="12.7109375" style="8" customWidth="1"/>
    <col min="6" max="6" width="13.140625" style="5" customWidth="1"/>
    <col min="7" max="7" width="13" style="5" hidden="1" customWidth="1"/>
    <col min="8" max="15" width="13" style="5" customWidth="1"/>
    <col min="16" max="16384" width="9.140625" style="5"/>
  </cols>
  <sheetData>
    <row r="1" spans="1:7" ht="58.5" customHeight="1"/>
    <row r="2" spans="1:7" s="11" customFormat="1" ht="26.25" customHeight="1">
      <c r="A2" s="44" t="s">
        <v>44</v>
      </c>
      <c r="B2" s="44"/>
      <c r="C2" s="44"/>
      <c r="D2" s="44"/>
      <c r="E2" s="44"/>
    </row>
    <row r="3" spans="1:7" s="11" customFormat="1" ht="7.5" customHeight="1">
      <c r="A3" s="45"/>
      <c r="B3" s="45"/>
      <c r="C3" s="45"/>
      <c r="D3" s="45"/>
      <c r="E3" s="45"/>
    </row>
    <row r="4" spans="1:7" s="11" customFormat="1" ht="6.75" customHeight="1">
      <c r="A4" s="30"/>
      <c r="B4" s="16"/>
      <c r="C4" s="16"/>
      <c r="D4" s="16"/>
      <c r="E4" s="16"/>
    </row>
    <row r="5" spans="1:7" s="11" customFormat="1" ht="25.5" customHeight="1">
      <c r="A5" s="44" t="s">
        <v>132</v>
      </c>
      <c r="B5" s="44"/>
      <c r="C5" s="44"/>
      <c r="D5" s="44"/>
      <c r="E5" s="44"/>
    </row>
    <row r="6" spans="1:7" ht="7.5" customHeight="1"/>
    <row r="7" spans="1:7" s="14" customFormat="1" ht="45">
      <c r="A7" s="33" t="s">
        <v>46</v>
      </c>
      <c r="B7" s="12" t="s">
        <v>48</v>
      </c>
      <c r="C7" s="13" t="s">
        <v>60</v>
      </c>
      <c r="D7" s="12" t="s">
        <v>47</v>
      </c>
      <c r="E7" s="13" t="s">
        <v>50</v>
      </c>
      <c r="F7" s="13" t="s">
        <v>49</v>
      </c>
    </row>
    <row r="8" spans="1:7" ht="17.100000000000001" customHeight="1">
      <c r="A8" s="19" t="s">
        <v>51</v>
      </c>
      <c r="B8" s="20" t="s">
        <v>54</v>
      </c>
      <c r="C8" s="25" t="s">
        <v>61</v>
      </c>
      <c r="D8" s="6">
        <v>16</v>
      </c>
      <c r="E8" s="41">
        <v>86.2</v>
      </c>
      <c r="F8" s="42">
        <f t="shared" ref="F8:F71" si="0">E8*D8</f>
        <v>1379.2</v>
      </c>
      <c r="G8" s="31" t="e">
        <f>#REF!*E8</f>
        <v>#REF!</v>
      </c>
    </row>
    <row r="9" spans="1:7" ht="17.100000000000001" customHeight="1">
      <c r="A9" s="19" t="s">
        <v>109</v>
      </c>
      <c r="B9" s="20" t="s">
        <v>110</v>
      </c>
      <c r="C9" s="25" t="s">
        <v>61</v>
      </c>
      <c r="D9" s="6">
        <v>9</v>
      </c>
      <c r="E9" s="41">
        <f>177.5*1.18</f>
        <v>209.45</v>
      </c>
      <c r="F9" s="42">
        <f t="shared" si="0"/>
        <v>1885.05</v>
      </c>
      <c r="G9" s="31"/>
    </row>
    <row r="10" spans="1:7" ht="17.100000000000001" hidden="1" customHeight="1">
      <c r="A10" s="19" t="s">
        <v>51</v>
      </c>
      <c r="B10" s="21" t="s">
        <v>1</v>
      </c>
      <c r="C10" s="26" t="s">
        <v>61</v>
      </c>
      <c r="D10" s="6">
        <v>0</v>
      </c>
      <c r="E10" s="41">
        <v>215.5</v>
      </c>
      <c r="F10" s="42">
        <f t="shared" si="0"/>
        <v>0</v>
      </c>
      <c r="G10" s="31" t="e">
        <f>#REF!*E10</f>
        <v>#REF!</v>
      </c>
    </row>
    <row r="11" spans="1:7" ht="17.100000000000001" hidden="1" customHeight="1">
      <c r="A11" s="19" t="s">
        <v>51</v>
      </c>
      <c r="B11" s="21" t="s">
        <v>2</v>
      </c>
      <c r="C11" s="26" t="s">
        <v>61</v>
      </c>
      <c r="D11" s="6">
        <v>0</v>
      </c>
      <c r="E11" s="41">
        <v>299.95</v>
      </c>
      <c r="F11" s="42">
        <f t="shared" si="0"/>
        <v>0</v>
      </c>
      <c r="G11" s="31" t="e">
        <f>#REF!*#REF!</f>
        <v>#REF!</v>
      </c>
    </row>
    <row r="12" spans="1:7" ht="17.100000000000001" customHeight="1">
      <c r="A12" s="19" t="s">
        <v>51</v>
      </c>
      <c r="B12" s="21" t="s">
        <v>108</v>
      </c>
      <c r="C12" s="26" t="s">
        <v>69</v>
      </c>
      <c r="D12" s="43">
        <v>0.5</v>
      </c>
      <c r="E12" s="41">
        <v>1178.67</v>
      </c>
      <c r="F12" s="42">
        <f t="shared" si="0"/>
        <v>589.33500000000004</v>
      </c>
      <c r="G12" s="31"/>
    </row>
    <row r="13" spans="1:7" ht="17.100000000000001" customHeight="1">
      <c r="A13" s="19" t="s">
        <v>51</v>
      </c>
      <c r="B13" s="21" t="s">
        <v>93</v>
      </c>
      <c r="C13" s="26" t="s">
        <v>63</v>
      </c>
      <c r="D13" s="6">
        <v>3</v>
      </c>
      <c r="E13" s="41">
        <v>550</v>
      </c>
      <c r="F13" s="42">
        <f t="shared" si="0"/>
        <v>1650</v>
      </c>
      <c r="G13" s="31" t="e">
        <f>#REF!*#REF!</f>
        <v>#REF!</v>
      </c>
    </row>
    <row r="14" spans="1:7" ht="17.100000000000001" customHeight="1">
      <c r="A14" s="19" t="s">
        <v>51</v>
      </c>
      <c r="B14" s="21" t="s">
        <v>94</v>
      </c>
      <c r="C14" s="26" t="s">
        <v>61</v>
      </c>
      <c r="D14" s="6">
        <v>16</v>
      </c>
      <c r="E14" s="41">
        <v>58.95</v>
      </c>
      <c r="F14" s="42">
        <f t="shared" si="0"/>
        <v>943.2</v>
      </c>
      <c r="G14" s="31" t="e">
        <f>#REF!*E14</f>
        <v>#REF!</v>
      </c>
    </row>
    <row r="15" spans="1:7" ht="17.100000000000001" customHeight="1">
      <c r="A15" s="19" t="s">
        <v>51</v>
      </c>
      <c r="B15" s="21" t="s">
        <v>7</v>
      </c>
      <c r="C15" s="26" t="s">
        <v>133</v>
      </c>
      <c r="D15" s="6">
        <v>6</v>
      </c>
      <c r="E15" s="41">
        <v>457.63</v>
      </c>
      <c r="F15" s="42">
        <f t="shared" si="0"/>
        <v>2745.7799999999997</v>
      </c>
      <c r="G15" s="31" t="e">
        <f>#REF!*E15</f>
        <v>#REF!</v>
      </c>
    </row>
    <row r="16" spans="1:7" ht="17.100000000000001" customHeight="1">
      <c r="A16" s="19" t="s">
        <v>51</v>
      </c>
      <c r="B16" s="21" t="s">
        <v>114</v>
      </c>
      <c r="C16" s="26" t="s">
        <v>61</v>
      </c>
      <c r="D16" s="6">
        <v>13</v>
      </c>
      <c r="E16" s="41">
        <v>64.900000000000006</v>
      </c>
      <c r="F16" s="42">
        <f t="shared" si="0"/>
        <v>843.7</v>
      </c>
      <c r="G16" s="31"/>
    </row>
    <row r="17" spans="1:7" ht="17.100000000000001" customHeight="1">
      <c r="A17" s="19" t="s">
        <v>51</v>
      </c>
      <c r="B17" s="22" t="s">
        <v>8</v>
      </c>
      <c r="C17" s="27" t="s">
        <v>62</v>
      </c>
      <c r="D17" s="6">
        <v>13</v>
      </c>
      <c r="E17" s="41">
        <v>8.14</v>
      </c>
      <c r="F17" s="42">
        <f t="shared" si="0"/>
        <v>105.82000000000001</v>
      </c>
      <c r="G17" s="31" t="e">
        <f>#REF!*E17</f>
        <v>#REF!</v>
      </c>
    </row>
    <row r="18" spans="1:7" ht="17.100000000000001" customHeight="1">
      <c r="A18" s="19" t="s">
        <v>51</v>
      </c>
      <c r="B18" s="21" t="s">
        <v>9</v>
      </c>
      <c r="C18" s="27" t="s">
        <v>62</v>
      </c>
      <c r="D18" s="6">
        <v>20</v>
      </c>
      <c r="E18" s="41">
        <v>22.48</v>
      </c>
      <c r="F18" s="42">
        <f t="shared" si="0"/>
        <v>449.6</v>
      </c>
      <c r="G18" s="31" t="e">
        <f>#REF!*E18</f>
        <v>#REF!</v>
      </c>
    </row>
    <row r="19" spans="1:7" ht="17.100000000000001" customHeight="1">
      <c r="A19" s="19" t="s">
        <v>51</v>
      </c>
      <c r="B19" s="2" t="s">
        <v>104</v>
      </c>
      <c r="C19" s="27" t="s">
        <v>61</v>
      </c>
      <c r="D19" s="6">
        <v>12</v>
      </c>
      <c r="E19" s="41">
        <v>39.950000000000003</v>
      </c>
      <c r="F19" s="42">
        <f t="shared" si="0"/>
        <v>479.40000000000003</v>
      </c>
      <c r="G19" s="31"/>
    </row>
    <row r="20" spans="1:7" ht="17.100000000000001" customHeight="1">
      <c r="A20" s="19" t="s">
        <v>51</v>
      </c>
      <c r="B20" s="1" t="s">
        <v>3</v>
      </c>
      <c r="C20" s="25" t="s">
        <v>61</v>
      </c>
      <c r="D20" s="6">
        <v>6</v>
      </c>
      <c r="E20" s="41">
        <v>50.85</v>
      </c>
      <c r="F20" s="42">
        <f t="shared" si="0"/>
        <v>305.10000000000002</v>
      </c>
      <c r="G20" s="31" t="e">
        <f>#REF!*E20</f>
        <v>#REF!</v>
      </c>
    </row>
    <row r="21" spans="1:7" ht="17.100000000000001" customHeight="1">
      <c r="A21" s="19" t="s">
        <v>51</v>
      </c>
      <c r="B21" s="21" t="s">
        <v>0</v>
      </c>
      <c r="C21" s="26" t="s">
        <v>61</v>
      </c>
      <c r="D21" s="6">
        <v>16</v>
      </c>
      <c r="E21" s="41">
        <v>15.36</v>
      </c>
      <c r="F21" s="42">
        <f t="shared" si="0"/>
        <v>245.76</v>
      </c>
      <c r="G21" s="31" t="e">
        <f>#REF!*E21</f>
        <v>#REF!</v>
      </c>
    </row>
    <row r="22" spans="1:7" ht="17.100000000000001" customHeight="1">
      <c r="A22" s="19" t="s">
        <v>51</v>
      </c>
      <c r="B22" s="21" t="s">
        <v>10</v>
      </c>
      <c r="C22" s="26" t="s">
        <v>63</v>
      </c>
      <c r="D22" s="6">
        <v>2</v>
      </c>
      <c r="E22" s="41">
        <v>16.8</v>
      </c>
      <c r="F22" s="42">
        <f t="shared" si="0"/>
        <v>33.6</v>
      </c>
      <c r="G22" s="31" t="e">
        <f>#REF!*E22</f>
        <v>#REF!</v>
      </c>
    </row>
    <row r="23" spans="1:7" ht="17.100000000000001" customHeight="1">
      <c r="A23" s="19" t="s">
        <v>51</v>
      </c>
      <c r="B23" s="18" t="s">
        <v>45</v>
      </c>
      <c r="C23" s="27" t="s">
        <v>62</v>
      </c>
      <c r="D23" s="6">
        <v>2</v>
      </c>
      <c r="E23" s="41">
        <v>122.88</v>
      </c>
      <c r="F23" s="42">
        <f t="shared" si="0"/>
        <v>245.76</v>
      </c>
      <c r="G23" s="31" t="e">
        <f>#REF!*E23</f>
        <v>#REF!</v>
      </c>
    </row>
    <row r="24" spans="1:7" ht="17.100000000000001" customHeight="1">
      <c r="A24" s="19" t="s">
        <v>51</v>
      </c>
      <c r="B24" s="21" t="s">
        <v>39</v>
      </c>
      <c r="C24" s="27" t="s">
        <v>62</v>
      </c>
      <c r="D24" s="6">
        <v>4</v>
      </c>
      <c r="E24" s="41">
        <v>300.08999999999997</v>
      </c>
      <c r="F24" s="42">
        <f t="shared" si="0"/>
        <v>1200.3599999999999</v>
      </c>
      <c r="G24" s="31" t="e">
        <f>#REF!*E24</f>
        <v>#REF!</v>
      </c>
    </row>
    <row r="25" spans="1:7" ht="17.100000000000001" customHeight="1">
      <c r="A25" s="19" t="s">
        <v>51</v>
      </c>
      <c r="B25" s="21" t="s">
        <v>40</v>
      </c>
      <c r="C25" s="27" t="s">
        <v>64</v>
      </c>
      <c r="D25" s="6">
        <v>3</v>
      </c>
      <c r="E25" s="41">
        <v>389.36</v>
      </c>
      <c r="F25" s="42">
        <f t="shared" si="0"/>
        <v>1168.08</v>
      </c>
      <c r="G25" s="31" t="e">
        <f>#REF!*E25</f>
        <v>#REF!</v>
      </c>
    </row>
    <row r="26" spans="1:7" ht="17.100000000000001" customHeight="1">
      <c r="A26" s="19" t="s">
        <v>51</v>
      </c>
      <c r="B26" s="18" t="s">
        <v>96</v>
      </c>
      <c r="C26" s="27" t="s">
        <v>62</v>
      </c>
      <c r="D26" s="6">
        <v>9</v>
      </c>
      <c r="E26" s="41">
        <f>275.43*1.18</f>
        <v>325.00740000000002</v>
      </c>
      <c r="F26" s="42">
        <f t="shared" si="0"/>
        <v>2925.0666000000001</v>
      </c>
      <c r="G26" s="31" t="e">
        <f>#REF!*E26</f>
        <v>#REF!</v>
      </c>
    </row>
    <row r="27" spans="1:7" ht="16.5" customHeight="1">
      <c r="A27" s="19" t="s">
        <v>51</v>
      </c>
      <c r="B27" s="21" t="s">
        <v>112</v>
      </c>
      <c r="C27" s="27" t="s">
        <v>62</v>
      </c>
      <c r="D27" s="6">
        <v>11</v>
      </c>
      <c r="E27" s="41">
        <v>330.55</v>
      </c>
      <c r="F27" s="42">
        <f t="shared" si="0"/>
        <v>3636.05</v>
      </c>
      <c r="G27" s="31" t="e">
        <f>#REF!*E27</f>
        <v>#REF!</v>
      </c>
    </row>
    <row r="28" spans="1:7" ht="16.5" customHeight="1">
      <c r="A28" s="19" t="s">
        <v>51</v>
      </c>
      <c r="B28" s="21" t="s">
        <v>111</v>
      </c>
      <c r="C28" s="27" t="s">
        <v>62</v>
      </c>
      <c r="D28" s="6">
        <v>8</v>
      </c>
      <c r="E28" s="41">
        <v>305.17</v>
      </c>
      <c r="F28" s="42">
        <f t="shared" si="0"/>
        <v>2441.36</v>
      </c>
      <c r="G28" s="31" t="e">
        <f>#REF!*E28</f>
        <v>#REF!</v>
      </c>
    </row>
    <row r="29" spans="1:7" ht="16.5" customHeight="1">
      <c r="A29" s="19" t="s">
        <v>51</v>
      </c>
      <c r="B29" s="21" t="s">
        <v>115</v>
      </c>
      <c r="C29" s="27" t="s">
        <v>62</v>
      </c>
      <c r="D29" s="6">
        <v>5</v>
      </c>
      <c r="E29" s="41">
        <v>444.21</v>
      </c>
      <c r="F29" s="42">
        <f t="shared" si="0"/>
        <v>2221.0499999999997</v>
      </c>
      <c r="G29" s="31" t="e">
        <f>#REF!*E29</f>
        <v>#REF!</v>
      </c>
    </row>
    <row r="30" spans="1:7" ht="17.100000000000001" customHeight="1">
      <c r="A30" s="19" t="s">
        <v>51</v>
      </c>
      <c r="B30" s="21" t="s">
        <v>11</v>
      </c>
      <c r="C30" s="26" t="s">
        <v>65</v>
      </c>
      <c r="D30" s="6">
        <v>6</v>
      </c>
      <c r="E30" s="41">
        <v>80.239999999999995</v>
      </c>
      <c r="F30" s="42">
        <f t="shared" si="0"/>
        <v>481.43999999999994</v>
      </c>
      <c r="G30" s="31" t="e">
        <f>#REF!*E30</f>
        <v>#REF!</v>
      </c>
    </row>
    <row r="31" spans="1:7" ht="17.100000000000001" customHeight="1">
      <c r="A31" s="19" t="s">
        <v>51</v>
      </c>
      <c r="B31" s="21" t="s">
        <v>12</v>
      </c>
      <c r="C31" s="26" t="s">
        <v>65</v>
      </c>
      <c r="D31" s="6">
        <v>6</v>
      </c>
      <c r="E31" s="41">
        <v>75.06</v>
      </c>
      <c r="F31" s="42">
        <f t="shared" si="0"/>
        <v>450.36</v>
      </c>
      <c r="G31" s="31" t="e">
        <f>#REF!*E31</f>
        <v>#REF!</v>
      </c>
    </row>
    <row r="32" spans="1:7" ht="17.100000000000001" customHeight="1">
      <c r="A32" s="19" t="s">
        <v>51</v>
      </c>
      <c r="B32" s="34" t="s">
        <v>131</v>
      </c>
      <c r="C32" s="26" t="s">
        <v>130</v>
      </c>
      <c r="D32" s="6">
        <v>8</v>
      </c>
      <c r="E32" s="41">
        <v>89.7</v>
      </c>
      <c r="F32" s="42">
        <f t="shared" si="0"/>
        <v>717.6</v>
      </c>
      <c r="G32" s="31"/>
    </row>
    <row r="33" spans="1:7" ht="17.100000000000001" customHeight="1">
      <c r="A33" s="26" t="s">
        <v>51</v>
      </c>
      <c r="B33" s="34" t="s">
        <v>119</v>
      </c>
      <c r="C33" s="26" t="s">
        <v>65</v>
      </c>
      <c r="D33" s="6">
        <v>5</v>
      </c>
      <c r="E33" s="41">
        <f>44.8*1.18</f>
        <v>52.863999999999997</v>
      </c>
      <c r="F33" s="42">
        <f t="shared" si="0"/>
        <v>264.32</v>
      </c>
      <c r="G33" s="31"/>
    </row>
    <row r="34" spans="1:7" ht="17.100000000000001" customHeight="1">
      <c r="A34" s="19" t="s">
        <v>51</v>
      </c>
      <c r="B34" s="21" t="s">
        <v>13</v>
      </c>
      <c r="C34" s="26" t="s">
        <v>63</v>
      </c>
      <c r="D34" s="6">
        <v>6</v>
      </c>
      <c r="E34" s="41">
        <v>65.06</v>
      </c>
      <c r="F34" s="42">
        <f t="shared" si="0"/>
        <v>390.36</v>
      </c>
      <c r="G34" s="31" t="e">
        <f>#REF!*E34</f>
        <v>#REF!</v>
      </c>
    </row>
    <row r="35" spans="1:7" ht="17.100000000000001" hidden="1" customHeight="1">
      <c r="A35" s="19" t="s">
        <v>51</v>
      </c>
      <c r="B35" s="21" t="s">
        <v>85</v>
      </c>
      <c r="C35" s="26" t="s">
        <v>87</v>
      </c>
      <c r="D35" s="6">
        <v>0</v>
      </c>
      <c r="E35" s="41">
        <f>6.8*1.18*(20)</f>
        <v>160.47999999999999</v>
      </c>
      <c r="F35" s="42">
        <f t="shared" si="0"/>
        <v>0</v>
      </c>
      <c r="G35" s="31" t="e">
        <f>#REF!*E35</f>
        <v>#REF!</v>
      </c>
    </row>
    <row r="36" spans="1:7" ht="17.100000000000001" customHeight="1">
      <c r="A36" s="19" t="s">
        <v>51</v>
      </c>
      <c r="B36" s="21" t="s">
        <v>86</v>
      </c>
      <c r="C36" s="26" t="s">
        <v>88</v>
      </c>
      <c r="D36" s="6">
        <v>3</v>
      </c>
      <c r="E36" s="41">
        <f>(21.19+31.95)*1.18</f>
        <v>62.705199999999998</v>
      </c>
      <c r="F36" s="42">
        <f t="shared" si="0"/>
        <v>188.1156</v>
      </c>
      <c r="G36" s="31" t="e">
        <f>#REF!*E36</f>
        <v>#REF!</v>
      </c>
    </row>
    <row r="37" spans="1:7" ht="17.100000000000001" customHeight="1">
      <c r="A37" s="19" t="s">
        <v>51</v>
      </c>
      <c r="B37" s="21" t="s">
        <v>14</v>
      </c>
      <c r="C37" s="26" t="s">
        <v>61</v>
      </c>
      <c r="D37" s="6">
        <v>15</v>
      </c>
      <c r="E37" s="41">
        <f>317.42*1.18</f>
        <v>374.55560000000003</v>
      </c>
      <c r="F37" s="42">
        <f t="shared" si="0"/>
        <v>5618.3340000000007</v>
      </c>
      <c r="G37" s="31" t="e">
        <f>#REF!*E37</f>
        <v>#REF!</v>
      </c>
    </row>
    <row r="38" spans="1:7" ht="17.100000000000001" customHeight="1">
      <c r="A38" s="19" t="s">
        <v>51</v>
      </c>
      <c r="B38" s="21" t="s">
        <v>16</v>
      </c>
      <c r="C38" s="26" t="s">
        <v>66</v>
      </c>
      <c r="D38" s="6">
        <v>3</v>
      </c>
      <c r="E38" s="41">
        <v>232.46</v>
      </c>
      <c r="F38" s="42">
        <f t="shared" si="0"/>
        <v>697.38</v>
      </c>
      <c r="G38" s="31" t="e">
        <f>#REF!*E38</f>
        <v>#REF!</v>
      </c>
    </row>
    <row r="39" spans="1:7" ht="17.100000000000001" customHeight="1">
      <c r="A39" s="19" t="s">
        <v>51</v>
      </c>
      <c r="B39" s="21" t="s">
        <v>15</v>
      </c>
      <c r="C39" s="26" t="s">
        <v>66</v>
      </c>
      <c r="D39" s="6">
        <v>16</v>
      </c>
      <c r="E39" s="41">
        <v>51.92</v>
      </c>
      <c r="F39" s="42">
        <f t="shared" si="0"/>
        <v>830.72</v>
      </c>
      <c r="G39" s="31" t="e">
        <f>#REF!*E39</f>
        <v>#REF!</v>
      </c>
    </row>
    <row r="40" spans="1:7" ht="17.100000000000001" customHeight="1">
      <c r="A40" s="19" t="s">
        <v>51</v>
      </c>
      <c r="B40" s="23" t="s">
        <v>38</v>
      </c>
      <c r="C40" s="26" t="s">
        <v>67</v>
      </c>
      <c r="D40" s="6">
        <v>8</v>
      </c>
      <c r="E40" s="41">
        <v>726.82</v>
      </c>
      <c r="F40" s="42">
        <f t="shared" si="0"/>
        <v>5814.56</v>
      </c>
      <c r="G40" s="31" t="e">
        <f>#REF!*E40</f>
        <v>#REF!</v>
      </c>
    </row>
    <row r="41" spans="1:7" ht="17.100000000000001" customHeight="1">
      <c r="A41" s="19" t="s">
        <v>51</v>
      </c>
      <c r="B41" s="21" t="s">
        <v>17</v>
      </c>
      <c r="C41" s="26" t="s">
        <v>71</v>
      </c>
      <c r="D41" s="6">
        <v>3</v>
      </c>
      <c r="E41" s="41">
        <v>506.3</v>
      </c>
      <c r="F41" s="42">
        <f t="shared" si="0"/>
        <v>1518.9</v>
      </c>
      <c r="G41" s="31" t="e">
        <f>#REF!*E41</f>
        <v>#REF!</v>
      </c>
    </row>
    <row r="42" spans="1:7" ht="17.100000000000001" customHeight="1">
      <c r="A42" s="19" t="s">
        <v>51</v>
      </c>
      <c r="B42" s="24" t="s">
        <v>18</v>
      </c>
      <c r="C42" s="26" t="s">
        <v>65</v>
      </c>
      <c r="D42" s="6">
        <v>1</v>
      </c>
      <c r="E42" s="41">
        <v>112.01</v>
      </c>
      <c r="F42" s="42">
        <f t="shared" si="0"/>
        <v>112.01</v>
      </c>
      <c r="G42" s="31" t="e">
        <f>#REF!*E42</f>
        <v>#REF!</v>
      </c>
    </row>
    <row r="43" spans="1:7" ht="17.100000000000001" customHeight="1">
      <c r="A43" s="19" t="s">
        <v>51</v>
      </c>
      <c r="B43" s="24" t="s">
        <v>55</v>
      </c>
      <c r="C43" s="26" t="s">
        <v>65</v>
      </c>
      <c r="D43" s="6">
        <v>2</v>
      </c>
      <c r="E43" s="41">
        <v>112.01</v>
      </c>
      <c r="F43" s="42">
        <f t="shared" si="0"/>
        <v>224.02</v>
      </c>
      <c r="G43" s="31" t="e">
        <f>#REF!*E43</f>
        <v>#REF!</v>
      </c>
    </row>
    <row r="44" spans="1:7" ht="17.100000000000001" customHeight="1">
      <c r="A44" s="19" t="s">
        <v>51</v>
      </c>
      <c r="B44" s="24" t="s">
        <v>56</v>
      </c>
      <c r="C44" s="26" t="s">
        <v>65</v>
      </c>
      <c r="D44" s="6">
        <v>7</v>
      </c>
      <c r="E44" s="41">
        <v>112.01</v>
      </c>
      <c r="F44" s="42">
        <f t="shared" si="0"/>
        <v>784.07</v>
      </c>
      <c r="G44" s="31" t="e">
        <f>#REF!*E44</f>
        <v>#REF!</v>
      </c>
    </row>
    <row r="45" spans="1:7" ht="17.100000000000001" customHeight="1">
      <c r="A45" s="19" t="s">
        <v>51</v>
      </c>
      <c r="B45" s="21" t="s">
        <v>41</v>
      </c>
      <c r="C45" s="26" t="s">
        <v>65</v>
      </c>
      <c r="D45" s="6">
        <v>19</v>
      </c>
      <c r="E45" s="41">
        <v>152.94999999999999</v>
      </c>
      <c r="F45" s="42">
        <f t="shared" si="0"/>
        <v>2906.0499999999997</v>
      </c>
      <c r="G45" s="31" t="e">
        <f>#REF!*E45</f>
        <v>#REF!</v>
      </c>
    </row>
    <row r="46" spans="1:7" ht="17.100000000000001" customHeight="1">
      <c r="A46" s="19" t="s">
        <v>51</v>
      </c>
      <c r="B46" s="21" t="s">
        <v>19</v>
      </c>
      <c r="C46" s="26" t="s">
        <v>61</v>
      </c>
      <c r="D46" s="6">
        <v>26</v>
      </c>
      <c r="E46" s="41">
        <v>114.4</v>
      </c>
      <c r="F46" s="42">
        <f t="shared" si="0"/>
        <v>2974.4</v>
      </c>
      <c r="G46" s="31" t="e">
        <f>#REF!*E46</f>
        <v>#REF!</v>
      </c>
    </row>
    <row r="47" spans="1:7" ht="17.100000000000001" customHeight="1">
      <c r="A47" s="19" t="s">
        <v>51</v>
      </c>
      <c r="B47" s="21" t="s">
        <v>20</v>
      </c>
      <c r="C47" s="26" t="s">
        <v>61</v>
      </c>
      <c r="D47" s="6">
        <v>23</v>
      </c>
      <c r="E47" s="41">
        <v>99.06</v>
      </c>
      <c r="F47" s="42">
        <f t="shared" si="0"/>
        <v>2278.38</v>
      </c>
      <c r="G47" s="31" t="e">
        <f>#REF!*E47</f>
        <v>#REF!</v>
      </c>
    </row>
    <row r="48" spans="1:7" ht="17.100000000000001" customHeight="1">
      <c r="A48" s="19" t="s">
        <v>51</v>
      </c>
      <c r="B48" s="21" t="s">
        <v>21</v>
      </c>
      <c r="C48" s="26" t="s">
        <v>61</v>
      </c>
      <c r="D48" s="6">
        <v>10</v>
      </c>
      <c r="E48" s="41">
        <v>106.81</v>
      </c>
      <c r="F48" s="42">
        <f t="shared" si="0"/>
        <v>1068.0999999999999</v>
      </c>
      <c r="G48" s="31" t="e">
        <f>#REF!*E48</f>
        <v>#REF!</v>
      </c>
    </row>
    <row r="49" spans="1:7" ht="17.100000000000001" customHeight="1">
      <c r="A49" s="19" t="s">
        <v>51</v>
      </c>
      <c r="B49" s="1" t="s">
        <v>22</v>
      </c>
      <c r="C49" s="25" t="s">
        <v>61</v>
      </c>
      <c r="D49" s="6">
        <v>0</v>
      </c>
      <c r="E49" s="41">
        <v>93.22</v>
      </c>
      <c r="F49" s="42">
        <f t="shared" si="0"/>
        <v>0</v>
      </c>
      <c r="G49" s="31" t="e">
        <f>#REF!*E49</f>
        <v>#REF!</v>
      </c>
    </row>
    <row r="50" spans="1:7" ht="17.100000000000001" customHeight="1">
      <c r="A50" s="19" t="s">
        <v>51</v>
      </c>
      <c r="B50" s="21" t="s">
        <v>97</v>
      </c>
      <c r="C50" s="26" t="s">
        <v>65</v>
      </c>
      <c r="D50" s="6">
        <v>8</v>
      </c>
      <c r="E50" s="41">
        <f>13.64*1.18*10</f>
        <v>160.952</v>
      </c>
      <c r="F50" s="42">
        <f t="shared" si="0"/>
        <v>1287.616</v>
      </c>
      <c r="G50" s="31" t="e">
        <f>#REF!*E50</f>
        <v>#REF!</v>
      </c>
    </row>
    <row r="51" spans="1:7" ht="17.100000000000001" customHeight="1">
      <c r="A51" s="19" t="s">
        <v>51</v>
      </c>
      <c r="B51" s="21" t="s">
        <v>98</v>
      </c>
      <c r="C51" s="26" t="s">
        <v>65</v>
      </c>
      <c r="D51" s="6">
        <v>7</v>
      </c>
      <c r="E51" s="41">
        <f t="shared" ref="E51:E57" si="1">13.64*1.18*10</f>
        <v>160.952</v>
      </c>
      <c r="F51" s="42">
        <f t="shared" si="0"/>
        <v>1126.664</v>
      </c>
      <c r="G51" s="31" t="e">
        <f>#REF!*E51</f>
        <v>#REF!</v>
      </c>
    </row>
    <row r="52" spans="1:7" ht="17.100000000000001" customHeight="1">
      <c r="A52" s="19" t="s">
        <v>51</v>
      </c>
      <c r="B52" s="21" t="s">
        <v>99</v>
      </c>
      <c r="C52" s="26" t="s">
        <v>65</v>
      </c>
      <c r="D52" s="6">
        <v>7</v>
      </c>
      <c r="E52" s="41">
        <f t="shared" si="1"/>
        <v>160.952</v>
      </c>
      <c r="F52" s="42">
        <f t="shared" si="0"/>
        <v>1126.664</v>
      </c>
      <c r="G52" s="31" t="e">
        <f>#REF!*E52</f>
        <v>#REF!</v>
      </c>
    </row>
    <row r="53" spans="1:7" s="15" customFormat="1" ht="17.100000000000001" customHeight="1">
      <c r="A53" s="19" t="s">
        <v>51</v>
      </c>
      <c r="B53" s="21" t="s">
        <v>103</v>
      </c>
      <c r="C53" s="26" t="s">
        <v>65</v>
      </c>
      <c r="D53" s="3">
        <v>7</v>
      </c>
      <c r="E53" s="41">
        <f t="shared" si="1"/>
        <v>160.952</v>
      </c>
      <c r="F53" s="42">
        <f t="shared" si="0"/>
        <v>1126.664</v>
      </c>
      <c r="G53" s="31" t="e">
        <f>#REF!*E53</f>
        <v>#REF!</v>
      </c>
    </row>
    <row r="54" spans="1:7" ht="17.100000000000001" customHeight="1">
      <c r="A54" s="19" t="s">
        <v>51</v>
      </c>
      <c r="B54" s="21" t="s">
        <v>97</v>
      </c>
      <c r="C54" s="26" t="s">
        <v>65</v>
      </c>
      <c r="D54" s="3">
        <v>7</v>
      </c>
      <c r="E54" s="41">
        <f t="shared" si="1"/>
        <v>160.952</v>
      </c>
      <c r="F54" s="42">
        <f t="shared" si="0"/>
        <v>1126.664</v>
      </c>
      <c r="G54" s="31" t="e">
        <f>#REF!*E54</f>
        <v>#REF!</v>
      </c>
    </row>
    <row r="55" spans="1:7" s="15" customFormat="1" ht="17.100000000000001" customHeight="1">
      <c r="A55" s="19" t="s">
        <v>51</v>
      </c>
      <c r="B55" s="21" t="s">
        <v>100</v>
      </c>
      <c r="C55" s="26" t="s">
        <v>65</v>
      </c>
      <c r="D55" s="3">
        <v>8</v>
      </c>
      <c r="E55" s="41">
        <f t="shared" si="1"/>
        <v>160.952</v>
      </c>
      <c r="F55" s="42">
        <f t="shared" si="0"/>
        <v>1287.616</v>
      </c>
      <c r="G55" s="31" t="e">
        <f>#REF!*E55</f>
        <v>#REF!</v>
      </c>
    </row>
    <row r="56" spans="1:7" s="15" customFormat="1" ht="17.100000000000001" customHeight="1">
      <c r="A56" s="19" t="s">
        <v>51</v>
      </c>
      <c r="B56" s="21" t="s">
        <v>101</v>
      </c>
      <c r="C56" s="26" t="s">
        <v>65</v>
      </c>
      <c r="D56" s="3">
        <v>8</v>
      </c>
      <c r="E56" s="41">
        <f t="shared" si="1"/>
        <v>160.952</v>
      </c>
      <c r="F56" s="42">
        <f t="shared" si="0"/>
        <v>1287.616</v>
      </c>
      <c r="G56" s="31" t="e">
        <f>#REF!*E56</f>
        <v>#REF!</v>
      </c>
    </row>
    <row r="57" spans="1:7" s="15" customFormat="1" ht="17.100000000000001" customHeight="1">
      <c r="A57" s="19" t="s">
        <v>51</v>
      </c>
      <c r="B57" s="21" t="s">
        <v>102</v>
      </c>
      <c r="C57" s="26" t="s">
        <v>65</v>
      </c>
      <c r="D57" s="3">
        <v>8</v>
      </c>
      <c r="E57" s="41">
        <f t="shared" si="1"/>
        <v>160.952</v>
      </c>
      <c r="F57" s="42">
        <f t="shared" si="0"/>
        <v>1287.616</v>
      </c>
      <c r="G57" s="31" t="e">
        <f>#REF!*E57</f>
        <v>#REF!</v>
      </c>
    </row>
    <row r="58" spans="1:7" s="15" customFormat="1" ht="17.100000000000001" customHeight="1">
      <c r="A58" s="19" t="s">
        <v>52</v>
      </c>
      <c r="B58" s="2" t="s">
        <v>23</v>
      </c>
      <c r="C58" s="26" t="s">
        <v>69</v>
      </c>
      <c r="D58" s="6">
        <v>17</v>
      </c>
      <c r="E58" s="41">
        <v>304.44</v>
      </c>
      <c r="F58" s="42">
        <f t="shared" si="0"/>
        <v>5175.4799999999996</v>
      </c>
      <c r="G58" s="31" t="e">
        <f>#REF!*E58</f>
        <v>#REF!</v>
      </c>
    </row>
    <row r="59" spans="1:7" s="15" customFormat="1" ht="17.100000000000001" customHeight="1">
      <c r="A59" s="19" t="s">
        <v>52</v>
      </c>
      <c r="B59" s="2" t="s">
        <v>24</v>
      </c>
      <c r="C59" s="26" t="s">
        <v>69</v>
      </c>
      <c r="D59" s="6">
        <v>18</v>
      </c>
      <c r="E59" s="41">
        <v>325.2</v>
      </c>
      <c r="F59" s="42">
        <f t="shared" si="0"/>
        <v>5853.5999999999995</v>
      </c>
      <c r="G59" s="31" t="e">
        <f>#REF!*E59</f>
        <v>#REF!</v>
      </c>
    </row>
    <row r="60" spans="1:7" s="15" customFormat="1" ht="17.100000000000001" customHeight="1">
      <c r="A60" s="19" t="s">
        <v>52</v>
      </c>
      <c r="B60" s="2" t="s">
        <v>25</v>
      </c>
      <c r="C60" s="26" t="s">
        <v>69</v>
      </c>
      <c r="D60" s="6">
        <v>6</v>
      </c>
      <c r="E60" s="41">
        <v>308.89999999999998</v>
      </c>
      <c r="F60" s="42">
        <f t="shared" si="0"/>
        <v>1853.3999999999999</v>
      </c>
      <c r="G60" s="31" t="e">
        <f>#REF!*E60</f>
        <v>#REF!</v>
      </c>
    </row>
    <row r="61" spans="1:7" s="15" customFormat="1" ht="17.100000000000001" customHeight="1">
      <c r="A61" s="19" t="s">
        <v>51</v>
      </c>
      <c r="B61" s="2" t="s">
        <v>26</v>
      </c>
      <c r="C61" s="26" t="s">
        <v>61</v>
      </c>
      <c r="D61" s="6">
        <v>23</v>
      </c>
      <c r="E61" s="41">
        <v>56.05</v>
      </c>
      <c r="F61" s="42">
        <f t="shared" si="0"/>
        <v>1289.1499999999999</v>
      </c>
      <c r="G61" s="31" t="e">
        <f>#REF!*E61</f>
        <v>#REF!</v>
      </c>
    </row>
    <row r="62" spans="1:7" s="15" customFormat="1" ht="17.100000000000001" customHeight="1">
      <c r="A62" s="19" t="s">
        <v>51</v>
      </c>
      <c r="B62" s="2" t="s">
        <v>36</v>
      </c>
      <c r="C62" s="26" t="s">
        <v>69</v>
      </c>
      <c r="D62" s="6">
        <v>12</v>
      </c>
      <c r="E62" s="41">
        <v>1890</v>
      </c>
      <c r="F62" s="42">
        <f t="shared" si="0"/>
        <v>22680</v>
      </c>
      <c r="G62" s="31" t="e">
        <f>#REF!*E62</f>
        <v>#REF!</v>
      </c>
    </row>
    <row r="63" spans="1:7" s="15" customFormat="1" ht="17.100000000000001" customHeight="1">
      <c r="A63" s="19" t="s">
        <v>51</v>
      </c>
      <c r="B63" s="2" t="s">
        <v>27</v>
      </c>
      <c r="C63" s="26" t="s">
        <v>65</v>
      </c>
      <c r="D63" s="32">
        <v>1.5</v>
      </c>
      <c r="E63" s="41">
        <v>221.65</v>
      </c>
      <c r="F63" s="42">
        <f t="shared" si="0"/>
        <v>332.47500000000002</v>
      </c>
      <c r="G63" s="31" t="e">
        <f>#REF!*E63</f>
        <v>#REF!</v>
      </c>
    </row>
    <row r="64" spans="1:7" s="15" customFormat="1" ht="17.100000000000001" customHeight="1">
      <c r="A64" s="19" t="s">
        <v>51</v>
      </c>
      <c r="B64" s="2" t="s">
        <v>37</v>
      </c>
      <c r="C64" s="26" t="s">
        <v>61</v>
      </c>
      <c r="D64" s="6">
        <v>10</v>
      </c>
      <c r="E64" s="41">
        <v>156.15</v>
      </c>
      <c r="F64" s="42">
        <f t="shared" si="0"/>
        <v>1561.5</v>
      </c>
      <c r="G64" s="31" t="e">
        <f>#REF!*E64</f>
        <v>#REF!</v>
      </c>
    </row>
    <row r="65" spans="1:7" s="15" customFormat="1" ht="25.5">
      <c r="A65" s="19" t="s">
        <v>51</v>
      </c>
      <c r="B65" s="2" t="s">
        <v>57</v>
      </c>
      <c r="C65" s="26" t="s">
        <v>70</v>
      </c>
      <c r="D65" s="6">
        <v>4</v>
      </c>
      <c r="E65" s="41">
        <v>444.07</v>
      </c>
      <c r="F65" s="42">
        <f t="shared" si="0"/>
        <v>1776.28</v>
      </c>
      <c r="G65" s="31" t="e">
        <f>#REF!*E65</f>
        <v>#REF!</v>
      </c>
    </row>
    <row r="66" spans="1:7" s="15" customFormat="1" ht="15.75" customHeight="1">
      <c r="A66" s="19" t="s">
        <v>51</v>
      </c>
      <c r="B66" s="2" t="s">
        <v>28</v>
      </c>
      <c r="C66" s="26" t="s">
        <v>70</v>
      </c>
      <c r="D66" s="6">
        <v>16</v>
      </c>
      <c r="E66" s="41">
        <v>461.97</v>
      </c>
      <c r="F66" s="42">
        <f t="shared" si="0"/>
        <v>7391.52</v>
      </c>
      <c r="G66" s="31" t="e">
        <f>#REF!*E66</f>
        <v>#REF!</v>
      </c>
    </row>
    <row r="67" spans="1:7" s="15" customFormat="1" ht="15.75" customHeight="1">
      <c r="A67" s="19" t="s">
        <v>51</v>
      </c>
      <c r="B67" s="2" t="s">
        <v>29</v>
      </c>
      <c r="C67" s="26" t="s">
        <v>61</v>
      </c>
      <c r="D67" s="6">
        <v>24</v>
      </c>
      <c r="E67" s="41">
        <v>55.46</v>
      </c>
      <c r="F67" s="42">
        <f t="shared" si="0"/>
        <v>1331.04</v>
      </c>
      <c r="G67" s="31" t="e">
        <f>#REF!*E67</f>
        <v>#REF!</v>
      </c>
    </row>
    <row r="68" spans="1:7" s="15" customFormat="1" ht="15.75" customHeight="1">
      <c r="A68" s="19" t="s">
        <v>51</v>
      </c>
      <c r="B68" s="2" t="s">
        <v>113</v>
      </c>
      <c r="C68" s="26" t="s">
        <v>61</v>
      </c>
      <c r="D68" s="6">
        <v>14</v>
      </c>
      <c r="E68" s="41">
        <v>90.5</v>
      </c>
      <c r="F68" s="42">
        <f t="shared" si="0"/>
        <v>1267</v>
      </c>
      <c r="G68" s="31" t="e">
        <f>#REF!*E68</f>
        <v>#REF!</v>
      </c>
    </row>
    <row r="69" spans="1:7" s="15" customFormat="1" ht="15.75" customHeight="1">
      <c r="A69" s="19" t="s">
        <v>51</v>
      </c>
      <c r="B69" s="2" t="s">
        <v>30</v>
      </c>
      <c r="C69" s="26" t="s">
        <v>105</v>
      </c>
      <c r="D69" s="3">
        <v>3</v>
      </c>
      <c r="E69" s="41">
        <f>((6.87+32.95)*1.18)/2</f>
        <v>23.4938</v>
      </c>
      <c r="F69" s="42">
        <f t="shared" si="0"/>
        <v>70.481400000000008</v>
      </c>
      <c r="G69" s="31" t="e">
        <f>#REF!*E70</f>
        <v>#REF!</v>
      </c>
    </row>
    <row r="70" spans="1:7" s="15" customFormat="1" ht="15.75" customHeight="1">
      <c r="A70" s="19" t="s">
        <v>51</v>
      </c>
      <c r="B70" s="2" t="s">
        <v>31</v>
      </c>
      <c r="C70" s="26" t="s">
        <v>105</v>
      </c>
      <c r="D70" s="3">
        <v>3</v>
      </c>
      <c r="E70" s="41">
        <f>((14.49+56.5)*1.18)/2</f>
        <v>41.884099999999997</v>
      </c>
      <c r="F70" s="42">
        <f t="shared" si="0"/>
        <v>125.6523</v>
      </c>
      <c r="G70" s="31" t="e">
        <f>#REF!*E69</f>
        <v>#REF!</v>
      </c>
    </row>
    <row r="71" spans="1:7" s="15" customFormat="1" ht="12.75">
      <c r="A71" s="19" t="s">
        <v>51</v>
      </c>
      <c r="B71" s="2" t="s">
        <v>42</v>
      </c>
      <c r="C71" s="26" t="s">
        <v>71</v>
      </c>
      <c r="D71" s="3">
        <v>8</v>
      </c>
      <c r="E71" s="41">
        <v>350.6</v>
      </c>
      <c r="F71" s="42">
        <f t="shared" si="0"/>
        <v>2804.8</v>
      </c>
      <c r="G71" s="31" t="e">
        <f>#REF!*E71</f>
        <v>#REF!</v>
      </c>
    </row>
    <row r="72" spans="1:7" s="15" customFormat="1" ht="15.75" customHeight="1">
      <c r="A72" s="19" t="s">
        <v>51</v>
      </c>
      <c r="B72" s="2" t="s">
        <v>43</v>
      </c>
      <c r="C72" s="26" t="s">
        <v>61</v>
      </c>
      <c r="D72" s="3">
        <v>15</v>
      </c>
      <c r="E72" s="41">
        <f>((7.11+19.8)*1.18)</f>
        <v>31.753799999999998</v>
      </c>
      <c r="F72" s="42">
        <f t="shared" ref="F72:F104" si="2">E72*D72</f>
        <v>476.30699999999996</v>
      </c>
      <c r="G72" s="31" t="e">
        <f>#REF!*E72</f>
        <v>#REF!</v>
      </c>
    </row>
    <row r="73" spans="1:7" ht="15.75" customHeight="1">
      <c r="A73" s="19" t="s">
        <v>51</v>
      </c>
      <c r="B73" s="2" t="s">
        <v>58</v>
      </c>
      <c r="C73" s="26" t="s">
        <v>68</v>
      </c>
      <c r="D73" s="3">
        <v>3</v>
      </c>
      <c r="E73" s="41">
        <v>152.63999999999999</v>
      </c>
      <c r="F73" s="42">
        <f t="shared" si="2"/>
        <v>457.91999999999996</v>
      </c>
      <c r="G73" s="31" t="e">
        <f>#REF!*E73</f>
        <v>#REF!</v>
      </c>
    </row>
    <row r="74" spans="1:7" ht="15.75" customHeight="1">
      <c r="A74" s="19" t="s">
        <v>51</v>
      </c>
      <c r="B74" s="2" t="s">
        <v>59</v>
      </c>
      <c r="C74" s="26" t="s">
        <v>68</v>
      </c>
      <c r="D74" s="3">
        <v>4</v>
      </c>
      <c r="E74" s="41">
        <v>152.63999999999999</v>
      </c>
      <c r="F74" s="42">
        <f t="shared" si="2"/>
        <v>610.55999999999995</v>
      </c>
      <c r="G74" s="31" t="e">
        <f>#REF!*E74</f>
        <v>#REF!</v>
      </c>
    </row>
    <row r="75" spans="1:7" ht="15.75" customHeight="1">
      <c r="A75" s="19" t="s">
        <v>51</v>
      </c>
      <c r="B75" s="2" t="s">
        <v>95</v>
      </c>
      <c r="C75" s="26" t="s">
        <v>61</v>
      </c>
      <c r="D75" s="3">
        <v>20</v>
      </c>
      <c r="E75" s="41">
        <v>17.11</v>
      </c>
      <c r="F75" s="42">
        <f t="shared" si="2"/>
        <v>342.2</v>
      </c>
      <c r="G75" s="31" t="e">
        <f>#REF!*E75</f>
        <v>#REF!</v>
      </c>
    </row>
    <row r="76" spans="1:7" ht="15.75" customHeight="1">
      <c r="A76" s="19" t="s">
        <v>51</v>
      </c>
      <c r="B76" s="4" t="s">
        <v>32</v>
      </c>
      <c r="C76" s="26" t="s">
        <v>120</v>
      </c>
      <c r="D76" s="3">
        <v>10</v>
      </c>
      <c r="E76" s="41">
        <v>116.82</v>
      </c>
      <c r="F76" s="42">
        <f t="shared" si="2"/>
        <v>1168.1999999999998</v>
      </c>
      <c r="G76" s="31" t="e">
        <f>#REF!*E76</f>
        <v>#REF!</v>
      </c>
    </row>
    <row r="77" spans="1:7" ht="15.75" customHeight="1">
      <c r="A77" s="19" t="s">
        <v>51</v>
      </c>
      <c r="B77" s="2" t="s">
        <v>35</v>
      </c>
      <c r="C77" s="27" t="s">
        <v>62</v>
      </c>
      <c r="D77" s="3">
        <v>2</v>
      </c>
      <c r="E77" s="41">
        <v>2650.6</v>
      </c>
      <c r="F77" s="42">
        <f t="shared" si="2"/>
        <v>5301.2</v>
      </c>
      <c r="G77" s="31" t="e">
        <f>#REF!*E77</f>
        <v>#REF!</v>
      </c>
    </row>
    <row r="78" spans="1:7" ht="15.75" customHeight="1">
      <c r="A78" s="19" t="s">
        <v>51</v>
      </c>
      <c r="B78" s="2" t="s">
        <v>33</v>
      </c>
      <c r="C78" s="26" t="s">
        <v>71</v>
      </c>
      <c r="D78" s="3">
        <v>2</v>
      </c>
      <c r="E78" s="41">
        <v>550</v>
      </c>
      <c r="F78" s="42">
        <f t="shared" si="2"/>
        <v>1100</v>
      </c>
      <c r="G78" s="31" t="e">
        <f>#REF!*E78</f>
        <v>#REF!</v>
      </c>
    </row>
    <row r="79" spans="1:7" ht="15.75" customHeight="1">
      <c r="A79" s="19" t="s">
        <v>51</v>
      </c>
      <c r="B79" s="2" t="s">
        <v>34</v>
      </c>
      <c r="C79" s="27" t="s">
        <v>62</v>
      </c>
      <c r="D79" s="3">
        <v>6</v>
      </c>
      <c r="E79" s="41">
        <v>3506</v>
      </c>
      <c r="F79" s="42">
        <f t="shared" si="2"/>
        <v>21036</v>
      </c>
      <c r="G79" s="31" t="e">
        <f>#REF!*E79</f>
        <v>#REF!</v>
      </c>
    </row>
    <row r="80" spans="1:7" ht="15.75" customHeight="1">
      <c r="A80" s="19" t="s">
        <v>51</v>
      </c>
      <c r="B80" s="2" t="s">
        <v>117</v>
      </c>
      <c r="C80" s="26" t="s">
        <v>61</v>
      </c>
      <c r="D80" s="3">
        <v>400</v>
      </c>
      <c r="E80" s="41">
        <f>23.5*1.18</f>
        <v>27.729999999999997</v>
      </c>
      <c r="F80" s="42">
        <f t="shared" si="2"/>
        <v>11091.999999999998</v>
      </c>
      <c r="G80" s="31"/>
    </row>
    <row r="81" spans="1:7" ht="15.75" hidden="1" customHeight="1">
      <c r="A81" s="19" t="s">
        <v>51</v>
      </c>
      <c r="B81" s="4" t="s">
        <v>4</v>
      </c>
      <c r="C81" s="26" t="s">
        <v>61</v>
      </c>
      <c r="D81" s="3">
        <v>0</v>
      </c>
      <c r="E81" s="41">
        <v>44.71</v>
      </c>
      <c r="F81" s="42">
        <f t="shared" si="2"/>
        <v>0</v>
      </c>
      <c r="G81" s="31" t="e">
        <f>#REF!*E81</f>
        <v>#REF!</v>
      </c>
    </row>
    <row r="82" spans="1:7" ht="15.75" customHeight="1">
      <c r="A82" s="19" t="s">
        <v>51</v>
      </c>
      <c r="B82" s="4" t="s">
        <v>116</v>
      </c>
      <c r="C82" s="26" t="s">
        <v>61</v>
      </c>
      <c r="D82" s="3">
        <v>7</v>
      </c>
      <c r="E82" s="41">
        <f>52.65*1.18</f>
        <v>62.126999999999995</v>
      </c>
      <c r="F82" s="42">
        <f t="shared" si="2"/>
        <v>434.88899999999995</v>
      </c>
      <c r="G82" s="31"/>
    </row>
    <row r="83" spans="1:7" ht="15.75" customHeight="1">
      <c r="A83" s="19" t="s">
        <v>51</v>
      </c>
      <c r="B83" s="2" t="s">
        <v>106</v>
      </c>
      <c r="C83" s="26" t="s">
        <v>61</v>
      </c>
      <c r="D83" s="3">
        <v>9</v>
      </c>
      <c r="E83" s="41">
        <v>82.71</v>
      </c>
      <c r="F83" s="42">
        <f t="shared" si="2"/>
        <v>744.39</v>
      </c>
      <c r="G83" s="31"/>
    </row>
    <row r="84" spans="1:7" ht="15.75" customHeight="1">
      <c r="A84" s="19" t="s">
        <v>51</v>
      </c>
      <c r="B84" s="2" t="s">
        <v>77</v>
      </c>
      <c r="C84" s="26" t="s">
        <v>61</v>
      </c>
      <c r="D84" s="3">
        <v>1</v>
      </c>
      <c r="E84" s="41">
        <v>7581</v>
      </c>
      <c r="F84" s="42">
        <f t="shared" si="2"/>
        <v>7581</v>
      </c>
      <c r="G84" s="31" t="e">
        <f>#REF!*E84</f>
        <v>#REF!</v>
      </c>
    </row>
    <row r="85" spans="1:7" ht="15.75" customHeight="1">
      <c r="A85" s="19" t="s">
        <v>51</v>
      </c>
      <c r="B85" s="2" t="s">
        <v>78</v>
      </c>
      <c r="C85" s="26" t="s">
        <v>61</v>
      </c>
      <c r="D85" s="3">
        <v>1</v>
      </c>
      <c r="E85" s="41">
        <v>7581</v>
      </c>
      <c r="F85" s="42">
        <f t="shared" si="2"/>
        <v>7581</v>
      </c>
      <c r="G85" s="31" t="e">
        <f>#REF!*E85</f>
        <v>#REF!</v>
      </c>
    </row>
    <row r="86" spans="1:7" ht="15.75" customHeight="1">
      <c r="A86" s="19" t="s">
        <v>51</v>
      </c>
      <c r="B86" s="2" t="s">
        <v>5</v>
      </c>
      <c r="C86" s="26" t="s">
        <v>61</v>
      </c>
      <c r="D86" s="3">
        <v>2</v>
      </c>
      <c r="E86" s="41">
        <v>6382</v>
      </c>
      <c r="F86" s="42">
        <f t="shared" si="2"/>
        <v>12764</v>
      </c>
      <c r="G86" s="31" t="e">
        <f>#REF!*E86</f>
        <v>#REF!</v>
      </c>
    </row>
    <row r="87" spans="1:7" ht="15.75" customHeight="1">
      <c r="A87" s="19" t="s">
        <v>51</v>
      </c>
      <c r="B87" s="2" t="s">
        <v>6</v>
      </c>
      <c r="C87" s="26" t="s">
        <v>61</v>
      </c>
      <c r="D87" s="3">
        <v>3</v>
      </c>
      <c r="E87" s="41">
        <f>5400*1.18</f>
        <v>6372</v>
      </c>
      <c r="F87" s="42">
        <f t="shared" si="2"/>
        <v>19116</v>
      </c>
      <c r="G87" s="31" t="e">
        <f>#REF!*E87</f>
        <v>#REF!</v>
      </c>
    </row>
    <row r="88" spans="1:7" ht="15.75" customHeight="1">
      <c r="A88" s="19" t="s">
        <v>51</v>
      </c>
      <c r="B88" s="2" t="s">
        <v>79</v>
      </c>
      <c r="C88" s="26" t="s">
        <v>61</v>
      </c>
      <c r="D88" s="3">
        <v>2</v>
      </c>
      <c r="E88" s="41">
        <f>8596*1.18</f>
        <v>10143.279999999999</v>
      </c>
      <c r="F88" s="42">
        <f t="shared" si="2"/>
        <v>20286.559999999998</v>
      </c>
      <c r="G88" s="31" t="e">
        <f>#REF!*E88</f>
        <v>#REF!</v>
      </c>
    </row>
    <row r="89" spans="1:7" ht="15.75" customHeight="1">
      <c r="A89" s="19" t="s">
        <v>51</v>
      </c>
      <c r="B89" s="2" t="s">
        <v>80</v>
      </c>
      <c r="C89" s="26" t="s">
        <v>61</v>
      </c>
      <c r="D89" s="3">
        <v>2</v>
      </c>
      <c r="E89" s="41">
        <f t="shared" ref="E89:E90" si="3">8596*1.18</f>
        <v>10143.279999999999</v>
      </c>
      <c r="F89" s="42">
        <f t="shared" si="2"/>
        <v>20286.559999999998</v>
      </c>
      <c r="G89" s="31" t="e">
        <f>#REF!*E89</f>
        <v>#REF!</v>
      </c>
    </row>
    <row r="90" spans="1:7" ht="15.75" customHeight="1">
      <c r="A90" s="19" t="s">
        <v>51</v>
      </c>
      <c r="B90" s="2" t="s">
        <v>81</v>
      </c>
      <c r="C90" s="26" t="s">
        <v>61</v>
      </c>
      <c r="D90" s="3">
        <v>1</v>
      </c>
      <c r="E90" s="41">
        <f t="shared" si="3"/>
        <v>10143.279999999999</v>
      </c>
      <c r="F90" s="42">
        <f t="shared" si="2"/>
        <v>10143.279999999999</v>
      </c>
      <c r="G90" s="31" t="e">
        <f>#REF!*E90</f>
        <v>#REF!</v>
      </c>
    </row>
    <row r="91" spans="1:7" ht="15.75" customHeight="1">
      <c r="A91" s="19" t="s">
        <v>51</v>
      </c>
      <c r="B91" s="2" t="s">
        <v>118</v>
      </c>
      <c r="C91" s="26" t="s">
        <v>61</v>
      </c>
      <c r="D91" s="3">
        <v>6</v>
      </c>
      <c r="E91" s="41">
        <f>6195.85*1.18</f>
        <v>7311.1030000000001</v>
      </c>
      <c r="F91" s="42">
        <f t="shared" si="2"/>
        <v>43866.618000000002</v>
      </c>
      <c r="G91" s="31"/>
    </row>
    <row r="92" spans="1:7" ht="15.75" customHeight="1">
      <c r="A92" s="19" t="s">
        <v>51</v>
      </c>
      <c r="B92" s="2" t="s">
        <v>82</v>
      </c>
      <c r="C92" s="26" t="s">
        <v>61</v>
      </c>
      <c r="D92" s="3">
        <v>8</v>
      </c>
      <c r="E92" s="41">
        <f>7365.15*1.18</f>
        <v>8690.8769999999986</v>
      </c>
      <c r="F92" s="42">
        <f t="shared" si="2"/>
        <v>69527.015999999989</v>
      </c>
      <c r="G92" s="31" t="e">
        <f>#REF!*E92</f>
        <v>#REF!</v>
      </c>
    </row>
    <row r="93" spans="1:7" ht="15.75" customHeight="1">
      <c r="A93" s="19" t="s">
        <v>51</v>
      </c>
      <c r="B93" s="2" t="s">
        <v>83</v>
      </c>
      <c r="C93" s="26" t="s">
        <v>61</v>
      </c>
      <c r="D93" s="3">
        <v>9</v>
      </c>
      <c r="E93" s="41">
        <f t="shared" ref="E93:E94" si="4">7365.15*1.18</f>
        <v>8690.8769999999986</v>
      </c>
      <c r="F93" s="42">
        <f t="shared" si="2"/>
        <v>78217.892999999982</v>
      </c>
      <c r="G93" s="31" t="e">
        <f>#REF!*E93</f>
        <v>#REF!</v>
      </c>
    </row>
    <row r="94" spans="1:7" ht="15.75" customHeight="1">
      <c r="A94" s="19" t="s">
        <v>51</v>
      </c>
      <c r="B94" s="2" t="s">
        <v>84</v>
      </c>
      <c r="C94" s="26" t="s">
        <v>61</v>
      </c>
      <c r="D94" s="3">
        <v>9</v>
      </c>
      <c r="E94" s="41">
        <f t="shared" si="4"/>
        <v>8690.8769999999986</v>
      </c>
      <c r="F94" s="42">
        <f t="shared" si="2"/>
        <v>78217.892999999982</v>
      </c>
      <c r="G94" s="31" t="e">
        <f>#REF!*E94</f>
        <v>#REF!</v>
      </c>
    </row>
    <row r="95" spans="1:7" ht="15.75" customHeight="1">
      <c r="A95" s="19" t="s">
        <v>51</v>
      </c>
      <c r="B95" s="2" t="s">
        <v>89</v>
      </c>
      <c r="C95" s="26" t="s">
        <v>61</v>
      </c>
      <c r="D95" s="3">
        <v>9</v>
      </c>
      <c r="E95" s="41">
        <v>6858</v>
      </c>
      <c r="F95" s="42">
        <f t="shared" si="2"/>
        <v>61722</v>
      </c>
      <c r="G95" s="31" t="e">
        <f>#REF!*E95</f>
        <v>#REF!</v>
      </c>
    </row>
    <row r="96" spans="1:7" ht="12.75">
      <c r="A96" s="19" t="s">
        <v>51</v>
      </c>
      <c r="B96" s="2" t="s">
        <v>90</v>
      </c>
      <c r="C96" s="26" t="s">
        <v>61</v>
      </c>
      <c r="D96" s="3">
        <v>10</v>
      </c>
      <c r="E96" s="41">
        <v>7261</v>
      </c>
      <c r="F96" s="42">
        <f t="shared" si="2"/>
        <v>72610</v>
      </c>
      <c r="G96" s="31" t="e">
        <f>#REF!*E96</f>
        <v>#REF!</v>
      </c>
    </row>
    <row r="97" spans="1:7" ht="15.75" customHeight="1">
      <c r="A97" s="19" t="s">
        <v>51</v>
      </c>
      <c r="B97" s="2" t="s">
        <v>91</v>
      </c>
      <c r="C97" s="26" t="s">
        <v>61</v>
      </c>
      <c r="D97" s="3">
        <v>10</v>
      </c>
      <c r="E97" s="41">
        <v>7261</v>
      </c>
      <c r="F97" s="42">
        <f t="shared" si="2"/>
        <v>72610</v>
      </c>
      <c r="G97" s="31" t="e">
        <f>#REF!*E97</f>
        <v>#REF!</v>
      </c>
    </row>
    <row r="98" spans="1:7" ht="15.75" customHeight="1">
      <c r="A98" s="19" t="s">
        <v>51</v>
      </c>
      <c r="B98" s="2" t="s">
        <v>92</v>
      </c>
      <c r="C98" s="26" t="s">
        <v>61</v>
      </c>
      <c r="D98" s="3">
        <v>10</v>
      </c>
      <c r="E98" s="41">
        <v>7261</v>
      </c>
      <c r="F98" s="42">
        <f t="shared" si="2"/>
        <v>72610</v>
      </c>
      <c r="G98" s="31" t="e">
        <f>#REF!*E98</f>
        <v>#REF!</v>
      </c>
    </row>
    <row r="99" spans="1:7" ht="15.75" customHeight="1">
      <c r="A99" s="19" t="s">
        <v>51</v>
      </c>
      <c r="B99" s="28" t="s">
        <v>72</v>
      </c>
      <c r="C99" s="26" t="s">
        <v>61</v>
      </c>
      <c r="D99" s="3">
        <v>6</v>
      </c>
      <c r="E99" s="41">
        <f>4460*1.18</f>
        <v>5262.7999999999993</v>
      </c>
      <c r="F99" s="42">
        <f t="shared" si="2"/>
        <v>31576.799999999996</v>
      </c>
      <c r="G99" s="31" t="e">
        <f>#REF!*E99</f>
        <v>#REF!</v>
      </c>
    </row>
    <row r="100" spans="1:7" ht="15.75" customHeight="1">
      <c r="A100" s="19" t="s">
        <v>51</v>
      </c>
      <c r="B100" s="28" t="s">
        <v>73</v>
      </c>
      <c r="C100" s="26" t="s">
        <v>61</v>
      </c>
      <c r="D100" s="3">
        <v>17</v>
      </c>
      <c r="E100" s="41">
        <f>5121.6*1.18</f>
        <v>6043.4880000000003</v>
      </c>
      <c r="F100" s="42">
        <f t="shared" si="2"/>
        <v>102739.296</v>
      </c>
      <c r="G100" s="31" t="e">
        <f>#REF!*E100</f>
        <v>#REF!</v>
      </c>
    </row>
    <row r="101" spans="1:7" ht="15.75" customHeight="1">
      <c r="A101" s="19" t="s">
        <v>51</v>
      </c>
      <c r="B101" s="28" t="s">
        <v>74</v>
      </c>
      <c r="C101" s="26" t="s">
        <v>61</v>
      </c>
      <c r="D101" s="3">
        <v>19</v>
      </c>
      <c r="E101" s="41">
        <f>9613*1.18</f>
        <v>11343.34</v>
      </c>
      <c r="F101" s="42">
        <f t="shared" si="2"/>
        <v>215523.46</v>
      </c>
      <c r="G101" s="31" t="e">
        <f>#REF!*E101</f>
        <v>#REF!</v>
      </c>
    </row>
    <row r="102" spans="1:7" ht="15.75" customHeight="1">
      <c r="A102" s="19" t="s">
        <v>51</v>
      </c>
      <c r="B102" s="28" t="s">
        <v>75</v>
      </c>
      <c r="C102" s="26" t="s">
        <v>61</v>
      </c>
      <c r="D102" s="3">
        <v>20</v>
      </c>
      <c r="E102" s="41">
        <f t="shared" ref="E102:E103" si="5">9613*1.18</f>
        <v>11343.34</v>
      </c>
      <c r="F102" s="42">
        <f t="shared" si="2"/>
        <v>226866.8</v>
      </c>
      <c r="G102" s="31" t="e">
        <f>#REF!*E102</f>
        <v>#REF!</v>
      </c>
    </row>
    <row r="103" spans="1:7" ht="15.75" customHeight="1">
      <c r="A103" s="19" t="s">
        <v>51</v>
      </c>
      <c r="B103" s="28" t="s">
        <v>76</v>
      </c>
      <c r="C103" s="26" t="s">
        <v>61</v>
      </c>
      <c r="D103" s="3">
        <v>18</v>
      </c>
      <c r="E103" s="41">
        <f t="shared" si="5"/>
        <v>11343.34</v>
      </c>
      <c r="F103" s="42">
        <f t="shared" si="2"/>
        <v>204180.12</v>
      </c>
      <c r="G103" s="31" t="e">
        <f>#REF!*E103</f>
        <v>#REF!</v>
      </c>
    </row>
    <row r="104" spans="1:7" ht="15.75" customHeight="1">
      <c r="A104" s="19" t="s">
        <v>51</v>
      </c>
      <c r="B104" s="28" t="s">
        <v>107</v>
      </c>
      <c r="C104" s="26" t="s">
        <v>61</v>
      </c>
      <c r="D104" s="3">
        <v>2</v>
      </c>
      <c r="E104" s="41">
        <f>119.95*1.18</f>
        <v>141.541</v>
      </c>
      <c r="F104" s="42">
        <f t="shared" si="2"/>
        <v>283.08199999999999</v>
      </c>
      <c r="G104" s="31"/>
    </row>
    <row r="105" spans="1:7" ht="45" customHeight="1">
      <c r="A105" s="46" t="s">
        <v>53</v>
      </c>
      <c r="B105" s="47"/>
      <c r="C105" s="29"/>
      <c r="D105" s="29"/>
      <c r="E105" s="29"/>
      <c r="F105" s="17">
        <f>SUM(F8:F104)</f>
        <v>1587054.9339000001</v>
      </c>
      <c r="G105" s="17" t="e">
        <f>SUM(G10:G103)</f>
        <v>#REF!</v>
      </c>
    </row>
  </sheetData>
  <mergeCells count="4">
    <mergeCell ref="A2:E2"/>
    <mergeCell ref="A3:E3"/>
    <mergeCell ref="A5:E5"/>
    <mergeCell ref="A105:B105"/>
  </mergeCells>
  <printOptions horizontalCentered="1"/>
  <pageMargins left="0.25" right="3.937007874015748E-2" top="0.15748031496062992" bottom="0.72" header="1.03" footer="0.31496062992125984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G8" sqref="G8"/>
    </sheetView>
  </sheetViews>
  <sheetFormatPr baseColWidth="10" defaultRowHeight="12.75"/>
  <cols>
    <col min="1" max="1" width="12.7109375" customWidth="1"/>
    <col min="2" max="2" width="16.7109375" customWidth="1"/>
    <col min="3" max="3" width="16" customWidth="1"/>
    <col min="4" max="4" width="12.5703125" customWidth="1"/>
    <col min="5" max="5" width="17.140625" customWidth="1"/>
    <col min="6" max="6" width="16.5703125" bestFit="1" customWidth="1"/>
  </cols>
  <sheetData>
    <row r="1" spans="1:11" s="11" customFormat="1" ht="73.5" customHeight="1">
      <c r="A1" s="48" t="s">
        <v>44</v>
      </c>
      <c r="B1" s="48"/>
      <c r="C1" s="48"/>
      <c r="D1" s="48"/>
      <c r="E1" s="48"/>
      <c r="F1" s="48"/>
    </row>
    <row r="2" spans="1:11" s="11" customFormat="1" ht="3" customHeight="1">
      <c r="A2" s="45"/>
      <c r="B2" s="45"/>
      <c r="C2" s="45"/>
      <c r="D2" s="45"/>
      <c r="E2" s="45"/>
    </row>
    <row r="3" spans="1:11" s="11" customFormat="1" ht="22.5" customHeight="1">
      <c r="A3" s="49" t="s">
        <v>121</v>
      </c>
      <c r="B3" s="49"/>
      <c r="C3" s="49"/>
      <c r="D3" s="49"/>
      <c r="E3" s="49"/>
      <c r="F3" s="49"/>
    </row>
    <row r="4" spans="1:11" s="5" customFormat="1" ht="7.5" customHeight="1">
      <c r="A4" s="15"/>
      <c r="B4" s="7"/>
      <c r="C4" s="7"/>
      <c r="D4" s="7"/>
      <c r="E4" s="8"/>
    </row>
    <row r="5" spans="1:11" s="14" customFormat="1" ht="39" customHeight="1">
      <c r="A5" s="33" t="s">
        <v>46</v>
      </c>
      <c r="B5" s="33" t="s">
        <v>48</v>
      </c>
      <c r="C5" s="35" t="s">
        <v>60</v>
      </c>
      <c r="D5" s="33" t="s">
        <v>47</v>
      </c>
      <c r="E5" s="35" t="s">
        <v>128</v>
      </c>
      <c r="F5" s="35" t="s">
        <v>49</v>
      </c>
    </row>
    <row r="6" spans="1:11" s="5" customFormat="1" ht="39" customHeight="1">
      <c r="A6" s="19" t="s">
        <v>51</v>
      </c>
      <c r="B6" s="20" t="s">
        <v>122</v>
      </c>
      <c r="C6" s="25" t="s">
        <v>61</v>
      </c>
      <c r="D6" s="6">
        <v>5</v>
      </c>
      <c r="E6" s="9">
        <f>2560</f>
        <v>2560</v>
      </c>
      <c r="F6" s="10">
        <f t="shared" ref="F6:F9" si="0">E6*D6</f>
        <v>12800</v>
      </c>
      <c r="G6" s="31"/>
    </row>
    <row r="7" spans="1:11" s="5" customFormat="1" ht="39" customHeight="1">
      <c r="A7" s="19" t="s">
        <v>109</v>
      </c>
      <c r="B7" s="20" t="s">
        <v>123</v>
      </c>
      <c r="C7" s="25" t="s">
        <v>124</v>
      </c>
      <c r="D7" s="6">
        <v>4</v>
      </c>
      <c r="E7" s="9">
        <v>480.85</v>
      </c>
      <c r="F7" s="10">
        <f t="shared" si="0"/>
        <v>1923.4</v>
      </c>
      <c r="G7" s="31"/>
      <c r="I7" s="5">
        <v>5000</v>
      </c>
      <c r="J7" s="5">
        <f>I7/100</f>
        <v>50</v>
      </c>
      <c r="K7" s="5">
        <v>8.15</v>
      </c>
    </row>
    <row r="8" spans="1:11" s="5" customFormat="1" ht="39" customHeight="1">
      <c r="A8" s="19" t="s">
        <v>51</v>
      </c>
      <c r="B8" s="21" t="s">
        <v>125</v>
      </c>
      <c r="C8" s="26" t="s">
        <v>129</v>
      </c>
      <c r="D8" s="6">
        <v>0</v>
      </c>
      <c r="E8" s="9">
        <v>38.5</v>
      </c>
      <c r="F8" s="10">
        <f t="shared" si="0"/>
        <v>0</v>
      </c>
      <c r="G8" s="31"/>
      <c r="J8" s="5">
        <f>J7*K8</f>
        <v>480.84999999999997</v>
      </c>
      <c r="K8" s="5">
        <f>K7*1.18</f>
        <v>9.6169999999999991</v>
      </c>
    </row>
    <row r="9" spans="1:11" s="5" customFormat="1" ht="39" customHeight="1" thickBot="1">
      <c r="A9" s="19" t="s">
        <v>51</v>
      </c>
      <c r="B9" s="21" t="s">
        <v>126</v>
      </c>
      <c r="C9" s="25" t="s">
        <v>61</v>
      </c>
      <c r="D9" s="6">
        <v>435</v>
      </c>
      <c r="E9" s="37">
        <v>13.4</v>
      </c>
      <c r="F9" s="38">
        <f t="shared" si="0"/>
        <v>5829</v>
      </c>
      <c r="G9" s="31"/>
    </row>
    <row r="10" spans="1:11" s="36" customFormat="1" ht="39" customHeight="1" thickBot="1">
      <c r="B10" s="50" t="s">
        <v>127</v>
      </c>
      <c r="C10" s="51"/>
      <c r="D10" s="52"/>
      <c r="E10" s="39"/>
      <c r="F10" s="40">
        <f>SUM(F6:F9)</f>
        <v>20552.400000000001</v>
      </c>
    </row>
    <row r="11" spans="1:11" ht="13.5" thickTop="1"/>
  </sheetData>
  <mergeCells count="4">
    <mergeCell ref="A2:E2"/>
    <mergeCell ref="A1:F1"/>
    <mergeCell ref="A3:F3"/>
    <mergeCell ref="B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Junio 2015</vt:lpstr>
      <vt:lpstr>Hoja1</vt:lpstr>
      <vt:lpstr>Hoja1!Área_de_impresión</vt:lpstr>
      <vt:lpstr>'Junio 2015'!Área_de_impresión</vt:lpstr>
      <vt:lpstr>'Junio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angel.lopez</cp:lastModifiedBy>
  <cp:lastPrinted>2015-12-03T18:01:42Z</cp:lastPrinted>
  <dcterms:created xsi:type="dcterms:W3CDTF">2008-09-18T14:46:52Z</dcterms:created>
  <dcterms:modified xsi:type="dcterms:W3CDTF">2016-04-06T13:44:57Z</dcterms:modified>
</cp:coreProperties>
</file>