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Mayo/"/>
    </mc:Choice>
  </mc:AlternateContent>
  <xr:revisionPtr revIDLastSave="366" documentId="13_ncr:1_{AE1F517E-380C-4842-A896-4473CE9D03E5}" xr6:coauthVersionLast="47" xr6:coauthVersionMax="47" xr10:uidLastSave="{FEE3C11E-A70F-4678-B09C-F982EAD6B4A8}"/>
  <bookViews>
    <workbookView xWindow="-120" yWindow="-120" windowWidth="29040" windowHeight="15840" xr2:uid="{00000000-000D-0000-FFFF-FFFF00000000}"/>
  </bookViews>
  <sheets>
    <sheet name="Nomina Fijos Mayo 2023" sheetId="21" r:id="rId1"/>
    <sheet name="Nomina Vigilancia Mayo   2023" sheetId="11" r:id="rId2"/>
    <sheet name="Nomina Interinato Mayo 2023" sheetId="15" r:id="rId3"/>
    <sheet name="Nomina Temporales  Mayo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Mayo 2023'!$A$9:$R$11</definedName>
    <definedName name="_xlnm.Print_Area" localSheetId="0">'Nomina Fijos Mayo 2023'!$A$1:$O$121</definedName>
    <definedName name="_xlnm.Print_Area" localSheetId="3">'Nomina Temporales  Mayo 2023'!$B$1:$R$82</definedName>
    <definedName name="_xlnm.Print_Area" localSheetId="1">'Nomina Vigilancia Mayo  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Mayo 2023'!$1:$1</definedName>
    <definedName name="_xlnm.Print_Titles" localSheetId="3">'Nomina Temporales  Mayo 2023'!$1:$13</definedName>
    <definedName name="_xlnm.Print_Titles" localSheetId="1">'Nomina Vigilancia Mayo 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4" i="21" l="1"/>
  <c r="K94" i="21"/>
  <c r="H94" i="21"/>
  <c r="G94" i="21"/>
  <c r="Q60" i="20"/>
  <c r="R60" i="20" s="1"/>
  <c r="Q20" i="20"/>
  <c r="R20" i="20" s="1"/>
  <c r="J21" i="11"/>
  <c r="H21" i="11"/>
  <c r="J22" i="11"/>
  <c r="H26" i="15"/>
  <c r="I26" i="15"/>
  <c r="J26" i="15"/>
  <c r="K26" i="15"/>
  <c r="M26" i="15"/>
  <c r="P25" i="15"/>
  <c r="P21" i="11"/>
  <c r="Q52" i="20"/>
  <c r="R52" i="20" s="1"/>
  <c r="Q53" i="20"/>
  <c r="R53" i="20" s="1"/>
  <c r="Q54" i="20"/>
  <c r="R54" i="20" s="1"/>
  <c r="Q55" i="20"/>
  <c r="R55" i="20" s="1"/>
  <c r="Q16" i="20"/>
  <c r="R16" i="20" s="1"/>
  <c r="Q17" i="20"/>
  <c r="R17" i="20" s="1"/>
  <c r="Q18" i="20"/>
  <c r="R18" i="20" s="1"/>
  <c r="Q19" i="20"/>
  <c r="R19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R32" i="20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Q56" i="20"/>
  <c r="R56" i="20" s="1"/>
  <c r="Q57" i="20"/>
  <c r="R57" i="20" s="1"/>
  <c r="Q58" i="20"/>
  <c r="R58" i="20" s="1"/>
  <c r="Q59" i="20"/>
  <c r="R59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J74" i="20"/>
  <c r="K74" i="20"/>
  <c r="M74" i="20"/>
  <c r="N74" i="20"/>
  <c r="P74" i="20"/>
  <c r="O74" i="20"/>
  <c r="I21" i="11"/>
  <c r="O21" i="11"/>
  <c r="N21" i="11"/>
  <c r="M21" i="11"/>
  <c r="L21" i="11"/>
  <c r="K21" i="11"/>
  <c r="Q15" i="20"/>
  <c r="R15" i="20" s="1"/>
  <c r="L51" i="20"/>
  <c r="L74" i="20" s="1"/>
  <c r="L94" i="21" l="1"/>
  <c r="I94" i="21"/>
  <c r="J94" i="21"/>
  <c r="R51" i="20"/>
  <c r="N94" i="21" l="1"/>
  <c r="O94" i="21"/>
  <c r="Q74" i="20"/>
  <c r="R74" i="20" l="1"/>
  <c r="O18" i="15" l="1"/>
  <c r="P18" i="15" s="1"/>
  <c r="O19" i="15"/>
  <c r="P19" i="15" s="1"/>
  <c r="O20" i="15"/>
  <c r="P20" i="15" s="1"/>
  <c r="P21" i="15"/>
  <c r="O24" i="15"/>
  <c r="P24" i="15" s="1"/>
  <c r="N26" i="15"/>
  <c r="L26" i="15"/>
  <c r="O26" i="15" l="1"/>
  <c r="P17" i="15"/>
  <c r="P26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<sst xmlns="http://schemas.openxmlformats.org/spreadsheetml/2006/main" count="1836" uniqueCount="440">
  <si>
    <t>REPORTE DE NOMINA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</si>
  <si>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</si>
  <si>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</si>
  <si>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</si>
  <si>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</si>
  <si>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</si>
  <si>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</si>
  <si>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</si>
  <si>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</si>
  <si>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</si>
  <si>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</si>
  <si>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</si>
  <si>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</si>
  <si>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</si>
  <si>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</si>
  <si>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</si>
  <si>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</si>
  <si>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</si>
  <si>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</si>
  <si>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</si>
  <si>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</si>
  <si>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</si>
  <si>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</si>
  <si>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</si>
  <si>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</si>
  <si>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</si>
  <si>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</si>
  <si>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</si>
  <si>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</si>
  <si>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</si>
  <si>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</si>
  <si>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</si>
  <si>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</si>
  <si>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</si>
  <si>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</si>
  <si>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</si>
  <si>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</si>
  <si>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</si>
  <si>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</si>
  <si>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</si>
  <si>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</si>
  <si>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</si>
  <si>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</si>
  <si>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</si>
  <si>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</si>
  <si>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</si>
  <si>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</si>
  <si>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</si>
  <si>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</si>
  <si>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</si>
  <si>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</si>
  <si>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</si>
  <si>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</si>
  <si>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</si>
  <si>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</si>
  <si>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</si>
  <si>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</si>
  <si>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</si>
  <si>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</si>
  <si>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</si>
  <si>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</si>
  <si>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</si>
  <si>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</si>
  <si>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</si>
  <si>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</si>
  <si>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</si>
  <si>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</si>
  <si>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</si>
  <si>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</si>
  <si>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</si>
  <si>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</si>
  <si>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</si>
  <si>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</si>
  <si>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</si>
  <si>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</si>
  <si>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</si>
  <si>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</si>
  <si>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</si>
  <si>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</si>
  <si>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</si>
  <si>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</si>
  <si>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</si>
  <si>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</si>
  <si>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</si>
  <si>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</si>
  <si>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</si>
  <si>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</si>
  <si>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</si>
  <si>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</si>
  <si>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</si>
  <si>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</si>
  <si>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</si>
  <si>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</si>
  <si>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</si>
  <si>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</si>
  <si>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</si>
  <si>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</si>
  <si>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</si>
  <si>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</si>
  <si>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</si>
  <si>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</si>
  <si>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</si>
  <si>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</si>
  <si>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</si>
  <si>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</si>
  <si>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</si>
  <si>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</si>
  <si>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</si>
  <si>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</si>
  <si>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</si>
  <si>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</si>
  <si>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</si>
  <si>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</si>
  <si>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</si>
  <si>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</si>
  <si>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</si>
  <si>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</si>
  <si>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</si>
  <si>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</si>
  <si>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</si>
  <si>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</si>
  <si>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</si>
  <si>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</si>
  <si>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</si>
  <si>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</si>
  <si>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</si>
  <si>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</si>
  <si>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</si>
  <si>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</si>
  <si>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</si>
  <si>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</si>
  <si>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</si>
  <si>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</si>
  <si>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</si>
  <si>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</si>
  <si>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</si>
  <si>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</si>
  <si>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</si>
  <si>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</si>
  <si>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</si>
  <si>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</si>
  <si>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</si>
  <si>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</si>
  <si>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</si>
  <si>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</si>
  <si>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</si>
  <si>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</si>
  <si>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</si>
  <si>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</si>
  <si>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</si>
  <si>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</si>
  <si>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</si>
  <si>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</si>
  <si>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</si>
  <si>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</si>
  <si>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</si>
  <si>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</si>
  <si>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</si>
  <si>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</si>
  <si>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</si>
  <si>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</si>
  <si>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</si>
  <si>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</si>
  <si>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</si>
  <si>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</si>
  <si>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</si>
  <si>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</si>
  <si>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</si>
  <si>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</si>
  <si>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</si>
  <si>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</si>
  <si>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</si>
  <si>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</si>
  <si>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</si>
  <si>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</si>
  <si>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</si>
  <si>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</si>
  <si>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</si>
  <si>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</si>
  <si>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</si>
  <si>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</si>
  <si>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</si>
  <si>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</si>
  <si>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COMISION DE SERVICIO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</si>
  <si>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</si>
  <si>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</si>
  <si>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</si>
  <si>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</si>
  <si>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</si>
  <si>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</si>
  <si>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</si>
  <si>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</si>
  <si>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</si>
  <si>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</si>
  <si>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</si>
  <si>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</si>
  <si>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</si>
  <si>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</si>
  <si>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</si>
  <si>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</si>
  <si>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</si>
  <si>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</si>
  <si>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</si>
  <si>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MILITAR 009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</si>
  <si>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</si>
  <si>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</si>
  <si>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</si>
  <si>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</si>
  <si>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</si>
  <si>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</si>
  <si>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</si>
  <si>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</si>
  <si>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</si>
  <si>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</si>
  <si>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</si>
  <si>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</si>
  <si>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</si>
  <si>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</si>
  <si>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</si>
  <si>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</si>
  <si>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</si>
  <si>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</si>
  <si>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</si>
  <si>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</si>
  <si>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</si>
  <si>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</si>
  <si>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</si>
  <si>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</si>
  <si>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</si>
  <si>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</si>
  <si>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</si>
  <si>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</si>
  <si>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</si>
  <si>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</si>
  <si>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</si>
  <si>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</si>
  <si>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</si>
  <si>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</si>
  <si>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</si>
  <si>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</si>
  <si>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</si>
  <si>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</si>
  <si>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</si>
  <si>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</si>
  <si>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</si>
  <si>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</si>
  <si>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</si>
  <si>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</si>
  <si>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</si>
  <si>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</si>
  <si>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</si>
  <si>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</si>
  <si>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</si>
  <si>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</si>
  <si>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</si>
  <si>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</si>
  <si>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</si>
  <si>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</si>
  <si>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</si>
  <si>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</si>
  <si>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</si>
  <si>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</si>
  <si>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</si>
  <si>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</si>
  <si>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</si>
  <si>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</si>
  <si>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</si>
  <si>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</si>
  <si>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</si>
  <si>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</si>
  <si>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</si>
  <si>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</si>
  <si>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</si>
  <si>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</si>
  <si>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</si>
  <si>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</si>
  <si>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</si>
  <si>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</si>
  <si>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</si>
  <si>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</si>
  <si>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</si>
  <si>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</si>
  <si>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</si>
  <si>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</si>
  <si>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</si>
  <si>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</si>
  <si>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</si>
  <si>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</si>
  <si>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</si>
  <si>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</si>
  <si>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</si>
  <si>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</si>
  <si>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</si>
  <si>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</si>
  <si>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</si>
  <si>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</si>
  <si>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</si>
  <si>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</si>
  <si>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</si>
  <si>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</si>
  <si>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</si>
  <si>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</si>
  <si>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</si>
  <si>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</si>
  <si>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</si>
  <si>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</si>
  <si>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</si>
  <si>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</si>
  <si>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</si>
  <si>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</si>
  <si>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</si>
  <si>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</si>
  <si>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</si>
  <si>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</si>
  <si>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</si>
  <si>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</si>
  <si>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</si>
  <si>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</si>
  <si>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</si>
  <si>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</si>
  <si>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</si>
  <si>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</si>
  <si>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</si>
  <si>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</si>
  <si>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</si>
  <si>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</si>
  <si>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</si>
  <si>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</si>
  <si>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</si>
  <si>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</si>
  <si>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</si>
  <si>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</si>
  <si>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</si>
  <si>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</si>
  <si>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</si>
  <si>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</si>
  <si>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</si>
  <si>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</si>
  <si>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</si>
  <si>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</si>
  <si>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</si>
  <si>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</si>
  <si>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</si>
  <si>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</si>
  <si>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</si>
  <si>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</si>
  <si>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</si>
  <si>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</si>
  <si>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</si>
  <si>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</si>
  <si>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</si>
  <si>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</si>
  <si>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</si>
  <si>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</si>
  <si>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</si>
  <si>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</si>
  <si>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</si>
  <si>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</si>
  <si>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</si>
  <si>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</si>
  <si>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</si>
  <si>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</si>
  <si>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</si>
  <si>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</si>
  <si>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</si>
  <si>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</si>
  <si>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</si>
  <si>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</si>
  <si>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</si>
  <si>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</si>
  <si>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</si>
  <si>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</si>
  <si>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</si>
  <si>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</si>
  <si>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</si>
  <si>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</si>
  <si>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</si>
  <si>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</si>
  <si>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</si>
  <si>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</si>
  <si>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</si>
  <si>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</si>
  <si>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</si>
  <si>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</si>
  <si>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</si>
  <si>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</si>
  <si>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</si>
  <si>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</si>
  <si>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</si>
  <si>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</si>
  <si>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</si>
  <si>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</si>
  <si>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</si>
  <si>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</si>
  <si>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</si>
  <si>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</si>
  <si>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</si>
  <si>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</si>
  <si>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</si>
  <si>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</si>
  <si>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</si>
  <si>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</si>
  <si>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</si>
  <si>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</si>
  <si>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</si>
  <si>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</si>
  <si>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</si>
  <si>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</si>
  <si>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</si>
  <si>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</si>
  <si>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</si>
  <si>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</si>
  <si>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</si>
  <si>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</si>
  <si>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</si>
  <si>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</si>
  <si>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</si>
  <si>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</si>
  <si>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</si>
  <si>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</si>
  <si>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MILITAR 007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</si>
  <si>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</si>
  <si>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</si>
  <si>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</si>
  <si>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</si>
  <si>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</si>
  <si>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</si>
  <si>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</si>
  <si>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</si>
  <si>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</si>
  <si>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CONCEPTO PAGO SUELDO 000007 - PERSONAL DE VIGILANCIA CORRESPONDIENTE AL MES DE MAYO 2023</t>
  </si>
  <si>
    <t>CONCEPTO PAGO SUELDO 150-18 - INTERINATO CORRESPONDIENTE AL MES DE MAYO 023</t>
  </si>
  <si>
    <t xml:space="preserve">           CONCEPTO PAGO SUELDO 000034 - EMPLEADOS TEMPORALES CORRESPONDIENTE AL MES  DE MAYO  2023</t>
  </si>
  <si>
    <t>TECNICO EN ARCHIVISTTICA</t>
  </si>
  <si>
    <t>ENCARGADA DIVISION COMISION</t>
  </si>
  <si>
    <t>o</t>
  </si>
  <si>
    <t>VANESSA AMALFY LUZON ENCARNACION</t>
  </si>
  <si>
    <t>TECICO DE MONITOREO DE LAS OAI Y PORTALES DE TRANSPARENCIA</t>
  </si>
  <si>
    <t>COORDINADORA DE PRODUCCION TV-MUTIMEDIA</t>
  </si>
  <si>
    <t>MIOSOTIS ALTAGRACIAS COSTE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</si>
</sst>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33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left" wrapText="1"/>
    </xf>
    <xf numFmtId="0" fontId="22" fillId="7" borderId="1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1:F93" totalsRowShown="0" headerRowDxfId="50" dataDxfId="48" headerRowBorderDxfId="49" tableBorderDxfId="47" totalsRowBorderDxfId="46">
  <sortState xmlns:xlrd2="http://schemas.microsoft.com/office/spreadsheetml/2017/richdata2" ref="A2:F2">
    <sortCondition descending="1" ref="B1:B93"/>
  </sortState>
  <tableColumns count="6">
    <tableColumn id="1" xr3:uid="{2D1FDF23-A6CD-4B08-831D-150DC438524B}" name="NO." dataDxfId="45"/>
    <tableColumn id="2" xr3:uid="{0911AB60-1AEE-4C76-B6FA-FEEBAC9DE9E0}" name="NOMBRE" dataDxfId="4"/>
    <tableColumn id="3" xr3:uid="{0E5E74B9-2532-4734-A066-909F638C9FE8}" name="DIRECCION" dataDxfId="3"/>
    <tableColumn id="4" xr3:uid="{629D2E8A-41FF-4AC0-BC5A-AFED435EBE8B}" name="FUNCION " dataDxfId="2"/>
    <tableColumn id="5" xr3:uid="{0346D2ED-814B-40AD-B7F8-086D4DCED3F7}" name="ESTATUS" dataDxfId="1"/>
    <tableColumn id="7" xr3:uid="{40EA5192-1531-4277-B48D-84E1FAF65C85}" name="SUELDO BUTO (RD$)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3" totalsRowShown="0" headerRowDxfId="44" dataDxfId="43" tableBorderDxfId="42">
  <sortState xmlns:xlrd2="http://schemas.microsoft.com/office/spreadsheetml/2017/richdata2" ref="B56:R56">
    <sortCondition descending="1" ref="C14:C73"/>
  </sortState>
  <tableColumns count="17">
    <tableColumn id="1" xr3:uid="{1D382DD1-7CCA-42ED-8BF7-18656596F5AB}" name="NO." dataDxfId="41"/>
    <tableColumn id="2" xr3:uid="{4B469384-2793-4566-B86D-E39E1DEC1537}" name="NOMBRE" dataDxfId="40"/>
    <tableColumn id="3" xr3:uid="{46D757EC-0044-4A71-B699-D1A5034ADD26}" name="DIRECCION" dataDxfId="39"/>
    <tableColumn id="4" xr3:uid="{A0E81CBB-4577-4F5F-941A-B38DBFE33A01}" name="FUNCION " dataDxfId="38"/>
    <tableColumn id="5" xr3:uid="{D49E7DB5-64C6-4818-83EC-3AC6417C4098}" name="ESTATUS" dataDxfId="37"/>
    <tableColumn id="6" xr3:uid="{AE37C1B3-FCD3-4C25-A882-327673FAA7D6}" name="GENERO" dataDxfId="36"/>
    <tableColumn id="7" xr3:uid="{1780E0FA-99D1-406C-8DD6-54BCFE2DC0B2}" name="DESDE" dataDxfId="35"/>
    <tableColumn id="8" xr3:uid="{02A2575B-0FD3-4A96-A25A-7D937EE350B8}" name="HASTA" dataDxfId="34"/>
    <tableColumn id="9" xr3:uid="{54B59C21-67D9-4421-A083-95287B7AA003}" name="SUELDO BRUTO (RD$)" dataDxfId="33"/>
    <tableColumn id="10" xr3:uid="{1A86013D-7CFF-4B3F-BAFF-1834BE28BFA0}" name="OTROS ING." dataDxfId="32"/>
    <tableColumn id="11" xr3:uid="{213A8D9C-5262-41E2-A4B4-5AD3D8FB8718}" name="TOTALl ING." dataDxfId="31"/>
    <tableColumn id="12" xr3:uid="{26B1C0D7-9C21-4D7F-B71B-E25FDD29004A}" name="AFP" dataDxfId="30"/>
    <tableColumn id="13" xr3:uid="{F29F5DE0-E1C3-4AA8-9E06-12C99F4349BD}" name="ISR" dataDxfId="29"/>
    <tableColumn id="14" xr3:uid="{307B36E8-EB58-429D-B85A-2A8A9B9D5551}" name="SFS" dataDxfId="28"/>
    <tableColumn id="15" xr3:uid="{B3B89D0E-A351-4008-97DA-CCD1B80A1EBC}" name="OTROS DESC." dataDxfId="27"/>
    <tableColumn id="16" xr3:uid="{8EA7B5F7-92AA-45B8-827E-CFA7602283FB}" name="TOTAL DESC." dataDxfId="26">
      <calculatedColumnFormula>SUM(M15:P15)</calculatedColumnFormula>
    </tableColumn>
    <tableColumn id="17" xr3:uid="{9937AB38-AA83-47DE-9B70-AFB3AA8B1604}" name="NETO" dataDxfId="25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24" headerRowBorderDxfId="23" tableBorderDxfId="22" totalsRowBorderDxfId="21">
  <autoFilter ref="A1:P162" xr:uid="{0236917E-C24D-4B3C-9ABF-CBE5AFA0C3AC}"/>
  <tableColumns count="16">
    <tableColumn id="1" xr3:uid="{84F1AA95-9307-4374-89EB-0A4092FD3A30}" name="NO" dataDxfId="20"/>
    <tableColumn id="2" xr3:uid="{7B44CEB9-FBD1-467B-B070-9B86C99C34CC}" name="NOMBRE" dataDxfId="19"/>
    <tableColumn id="3" xr3:uid="{CF2DE71D-6943-4E96-BE82-2F7CF7B2B05B}" name="DIRECCION" dataDxfId="18"/>
    <tableColumn id="4" xr3:uid="{3579DE2A-9928-4D63-8749-7ACEB558E905}" name="FUNCION " dataDxfId="17"/>
    <tableColumn id="5" xr3:uid="{9BBDC269-EF1B-4B7A-88CB-B196856965F0}" name="ESTATUS" dataDxfId="16"/>
    <tableColumn id="6" xr3:uid="{B9D76EA6-74DA-43E5-8933-C476D0805001}" name="GENERO" dataDxfId="15"/>
    <tableColumn id="7" xr3:uid="{FA1F58CF-724C-48A6-9A59-158DAD506C25}" name="Nomina" dataDxfId="14"/>
    <tableColumn id="8" xr3:uid="{45506537-EBA0-42E8-B1F7-36F303196574}" name="Sueldo Bruto (RD$)" dataDxfId="13"/>
    <tableColumn id="9" xr3:uid="{35673AE8-2C50-4509-B4AC-9236D9412F40}" name="Otros Ing." dataDxfId="12"/>
    <tableColumn id="10" xr3:uid="{EE1226BC-CD0C-476D-9FC6-FE31DEB4A870}" name="Total Ing." dataDxfId="11"/>
    <tableColumn id="11" xr3:uid="{4F35D58D-9205-42E3-82E1-30615946EEFD}" name="AFP" dataDxfId="10"/>
    <tableColumn id="12" xr3:uid="{9F72633D-7E40-4191-BDAE-7F26C89318A3}" name="ISR" dataDxfId="9"/>
    <tableColumn id="13" xr3:uid="{156785A5-2972-4509-B200-2AA8AFCC61E5}" name="SFS" dataDxfId="8"/>
    <tableColumn id="14" xr3:uid="{60A89522-18EA-4000-89FE-C206CBC2B497}" name="Otros Desc." dataDxfId="7"/>
    <tableColumn id="15" xr3:uid="{D412AFE1-2912-4073-83CE-C310A6442386}" name="Total Desc." dataDxfId="6"/>
    <tableColumn id="16" xr3:uid="{AA7D285D-FDF4-4BC9-82F7-0D0D6843F301}" name="Neto" dataDxfId="5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67"/>
  <sheetViews>
    <sheetView showGridLines="0" tabSelected="1" topLeftCell="A73" zoomScale="94" zoomScaleNormal="94" zoomScaleSheetLayoutView="92" workbookViewId="0">
      <selection activeCell="B2" sqref="B2:F93"/>
    </sheetView>
  </sheetViews>
  <sheetFormatPr baseColWidth="10" defaultColWidth="9.140625" defaultRowHeight="12.75" x14ac:dyDescent="0.2"/>
  <cols>
    <col min="1" max="1" width="5.140625" style="6" customWidth="1"/>
    <col min="2" max="2" width="43.42578125" style="4" customWidth="1"/>
    <col min="3" max="3" width="51.85546875" style="7" customWidth="1"/>
    <col min="4" max="4" width="54.140625" style="7" customWidth="1"/>
    <col min="5" max="5" width="31" style="7" customWidth="1"/>
    <col min="6" max="6" width="17.85546875" style="7" customWidth="1"/>
    <col min="7" max="7" width="20.5703125" style="6" customWidth="1"/>
    <col min="8" max="8" width="16.5703125" style="6" bestFit="1" customWidth="1"/>
    <col min="9" max="9" width="15.85546875" style="6" customWidth="1"/>
    <col min="10" max="10" width="16" style="6" customWidth="1"/>
    <col min="11" max="12" width="13.28515625" style="6" customWidth="1"/>
    <col min="13" max="13" width="14.140625" style="6" customWidth="1"/>
    <col min="14" max="14" width="14.5703125" style="6" customWidth="1"/>
    <col min="15" max="15" width="15.140625" style="6" customWidth="1"/>
    <col min="16" max="16" width="9.140625" style="4" customWidth="1"/>
    <col min="17" max="18" width="9.140625" style="4"/>
    <col min="19" max="19" width="1.28515625" style="4" customWidth="1"/>
    <col min="20" max="134" width="9.140625" style="4"/>
    <col min="135" max="135" width="5.5703125" style="4" customWidth="1"/>
    <col min="136" max="140" width="9.140625" style="4" hidden="1" customWidth="1"/>
    <col min="141" max="141" width="5.42578125" style="4" hidden="1" customWidth="1"/>
    <col min="142" max="156" width="9.140625" style="4" hidden="1" customWidth="1"/>
    <col min="157" max="5787" width="0" style="4" hidden="1" customWidth="1"/>
    <col min="5788" max="5792" width="9.140625" style="4" hidden="1" customWidth="1"/>
    <col min="5793" max="5793" width="5.42578125" style="4" hidden="1" customWidth="1"/>
    <col min="5794" max="5808" width="9.140625" style="4" hidden="1" customWidth="1"/>
    <col min="5809" max="9132" width="0" style="4" hidden="1" customWidth="1"/>
    <col min="9133" max="9137" width="9.140625" style="4" hidden="1" customWidth="1"/>
    <col min="9138" max="9138" width="5.42578125" style="4" hidden="1" customWidth="1"/>
    <col min="9139" max="9153" width="9.140625" style="4" hidden="1" customWidth="1"/>
    <col min="9154" max="9987" width="0" style="4" hidden="1" customWidth="1"/>
    <col min="9988" max="9992" width="9.140625" style="4" hidden="1" customWidth="1"/>
    <col min="9993" max="9993" width="5.42578125" style="4" hidden="1" customWidth="1"/>
    <col min="9994" max="10008" width="9.140625" style="4" hidden="1" customWidth="1"/>
    <col min="10009" max="13332" width="0" style="4" hidden="1" customWidth="1"/>
    <col min="13333" max="13337" width="9.140625" style="4" hidden="1" customWidth="1"/>
    <col min="13338" max="13338" width="5.42578125" style="4" hidden="1" customWidth="1"/>
    <col min="13339" max="13353" width="9.140625" style="4" hidden="1" customWidth="1"/>
    <col min="13354" max="14159" width="0" style="4" hidden="1" customWidth="1"/>
    <col min="14160" max="14164" width="9.140625" style="4" hidden="1" customWidth="1"/>
    <col min="14165" max="14165" width="5.42578125" style="4" hidden="1" customWidth="1"/>
    <col min="14166" max="14180" width="9.140625" style="4" hidden="1" customWidth="1"/>
    <col min="14181" max="15536" width="0" style="4" hidden="1" customWidth="1"/>
    <col min="15537" max="15541" width="9.140625" style="4" hidden="1" customWidth="1"/>
    <col min="15542" max="15542" width="5.42578125" style="4" hidden="1" customWidth="1"/>
    <col min="15543" max="15557" width="9.140625" style="4" hidden="1" customWidth="1"/>
    <col min="15558" max="16363" width="0" style="4" hidden="1" customWidth="1"/>
    <col min="16364" max="16368" width="9.140625" style="4" hidden="1" customWidth="1"/>
    <col min="16369" max="16369" width="5.42578125" style="4" hidden="1" customWidth="1"/>
    <col min="16370" max="16384" width="9.140625" style="4" hidden="1" customWidth="1"/>
  </cols>
  <sheetData>
    <row r="1" spans="1:6" s="5" customFormat="1" ht="26.45" customHeight="1" x14ac:dyDescent="0.2">
      <c r="A1" s="99" t="s">
        <v>189</v>
      </c>
      <c r="B1" s="50" t="s">
        <v>2</v>
      </c>
      <c r="C1" s="50" t="s">
        <v>3</v>
      </c>
      <c r="D1" s="50" t="s">
        <v>4</v>
      </c>
      <c r="E1" s="50" t="s">
        <v>5</v>
      </c>
      <c r="F1" s="50" t="s">
        <v>411</v>
      </c>
    </row>
    <row r="2" spans="1:6" s="3" customFormat="1" ht="24" customHeight="1" x14ac:dyDescent="0.2">
      <c r="A2" s="100">
        <v>1</v>
      </c>
      <c r="B2" s="122" t="s">
        <v>16</v>
      </c>
      <c r="C2" s="123" t="s">
        <v>17</v>
      </c>
      <c r="D2" s="123" t="s">
        <v>18</v>
      </c>
      <c r="E2" s="123" t="s">
        <v>19</v>
      </c>
      <c r="F2" s="124">
        <v>110000</v>
      </c>
    </row>
    <row r="3" spans="1:6" s="3" customFormat="1" ht="24" customHeight="1" x14ac:dyDescent="0.2">
      <c r="A3" s="100">
        <v>2</v>
      </c>
      <c r="B3" s="122" t="s">
        <v>21</v>
      </c>
      <c r="C3" s="125" t="s">
        <v>17</v>
      </c>
      <c r="D3" s="125" t="s">
        <v>22</v>
      </c>
      <c r="E3" s="125" t="s">
        <v>19</v>
      </c>
      <c r="F3" s="126">
        <v>165000</v>
      </c>
    </row>
    <row r="4" spans="1:6" s="3" customFormat="1" ht="24" customHeight="1" x14ac:dyDescent="0.2">
      <c r="A4" s="100">
        <v>3</v>
      </c>
      <c r="B4" s="122" t="s">
        <v>24</v>
      </c>
      <c r="C4" s="123" t="s">
        <v>17</v>
      </c>
      <c r="D4" s="127" t="s">
        <v>405</v>
      </c>
      <c r="E4" s="123" t="s">
        <v>19</v>
      </c>
      <c r="F4" s="124">
        <v>150000</v>
      </c>
    </row>
    <row r="5" spans="1:6" s="3" customFormat="1" ht="24" customHeight="1" x14ac:dyDescent="0.2">
      <c r="A5" s="100">
        <v>4</v>
      </c>
      <c r="B5" s="122" t="s">
        <v>25</v>
      </c>
      <c r="C5" s="123" t="s">
        <v>17</v>
      </c>
      <c r="D5" s="123" t="s">
        <v>26</v>
      </c>
      <c r="E5" s="123" t="s">
        <v>19</v>
      </c>
      <c r="F5" s="124">
        <v>110000</v>
      </c>
    </row>
    <row r="6" spans="1:6" s="3" customFormat="1" ht="24" customHeight="1" x14ac:dyDescent="0.2">
      <c r="A6" s="100">
        <v>5</v>
      </c>
      <c r="B6" s="122" t="s">
        <v>421</v>
      </c>
      <c r="C6" s="123" t="s">
        <v>17</v>
      </c>
      <c r="D6" s="123" t="s">
        <v>78</v>
      </c>
      <c r="E6" s="123" t="s">
        <v>19</v>
      </c>
      <c r="F6" s="124">
        <v>150000</v>
      </c>
    </row>
    <row r="7" spans="1:6" s="3" customFormat="1" ht="24" customHeight="1" x14ac:dyDescent="0.2">
      <c r="A7" s="100">
        <v>6</v>
      </c>
      <c r="B7" s="122" t="s">
        <v>27</v>
      </c>
      <c r="C7" s="125" t="s">
        <v>17</v>
      </c>
      <c r="D7" s="128" t="s">
        <v>404</v>
      </c>
      <c r="E7" s="125" t="s">
        <v>19</v>
      </c>
      <c r="F7" s="126">
        <v>30000</v>
      </c>
    </row>
    <row r="8" spans="1:6" s="3" customFormat="1" ht="24" customHeight="1" x14ac:dyDescent="0.2">
      <c r="A8" s="100">
        <v>7</v>
      </c>
      <c r="B8" s="122" t="s">
        <v>28</v>
      </c>
      <c r="C8" s="123" t="s">
        <v>17</v>
      </c>
      <c r="D8" s="123" t="s">
        <v>29</v>
      </c>
      <c r="E8" s="123" t="s">
        <v>30</v>
      </c>
      <c r="F8" s="124">
        <v>110000</v>
      </c>
    </row>
    <row r="9" spans="1:6" s="3" customFormat="1" ht="24" customHeight="1" x14ac:dyDescent="0.2">
      <c r="A9" s="100">
        <v>8</v>
      </c>
      <c r="B9" s="122" t="s">
        <v>31</v>
      </c>
      <c r="C9" s="125" t="s">
        <v>17</v>
      </c>
      <c r="D9" s="125" t="s">
        <v>32</v>
      </c>
      <c r="E9" s="125" t="s">
        <v>33</v>
      </c>
      <c r="F9" s="126">
        <v>26000</v>
      </c>
    </row>
    <row r="10" spans="1:6" s="3" customFormat="1" ht="24" customHeight="1" x14ac:dyDescent="0.2">
      <c r="A10" s="100">
        <v>9</v>
      </c>
      <c r="B10" s="122" t="s">
        <v>34</v>
      </c>
      <c r="C10" s="125" t="s">
        <v>17</v>
      </c>
      <c r="D10" s="127" t="s">
        <v>403</v>
      </c>
      <c r="E10" s="123" t="s">
        <v>36</v>
      </c>
      <c r="F10" s="124">
        <v>25000</v>
      </c>
    </row>
    <row r="11" spans="1:6" s="3" customFormat="1" ht="24" customHeight="1" x14ac:dyDescent="0.2">
      <c r="A11" s="100">
        <v>10</v>
      </c>
      <c r="B11" s="122" t="s">
        <v>37</v>
      </c>
      <c r="C11" s="123" t="s">
        <v>17</v>
      </c>
      <c r="D11" s="123" t="s">
        <v>35</v>
      </c>
      <c r="E11" s="123" t="s">
        <v>36</v>
      </c>
      <c r="F11" s="124">
        <v>16500</v>
      </c>
    </row>
    <row r="12" spans="1:6" s="3" customFormat="1" ht="24" customHeight="1" x14ac:dyDescent="0.2">
      <c r="A12" s="100">
        <v>11</v>
      </c>
      <c r="B12" s="122" t="s">
        <v>38</v>
      </c>
      <c r="C12" s="125" t="s">
        <v>39</v>
      </c>
      <c r="D12" s="125" t="s">
        <v>40</v>
      </c>
      <c r="E12" s="125" t="s">
        <v>41</v>
      </c>
      <c r="F12" s="126">
        <v>185000</v>
      </c>
    </row>
    <row r="13" spans="1:6" s="3" customFormat="1" ht="24" customHeight="1" x14ac:dyDescent="0.2">
      <c r="A13" s="100">
        <v>12</v>
      </c>
      <c r="B13" s="122" t="s">
        <v>42</v>
      </c>
      <c r="C13" s="123" t="s">
        <v>39</v>
      </c>
      <c r="D13" s="127" t="s">
        <v>402</v>
      </c>
      <c r="E13" s="123" t="s">
        <v>19</v>
      </c>
      <c r="F13" s="124">
        <v>75000</v>
      </c>
    </row>
    <row r="14" spans="1:6" s="3" customFormat="1" ht="24" customHeight="1" x14ac:dyDescent="0.2">
      <c r="A14" s="100">
        <v>13</v>
      </c>
      <c r="B14" s="122" t="s">
        <v>43</v>
      </c>
      <c r="C14" s="125" t="s">
        <v>39</v>
      </c>
      <c r="D14" s="125" t="s">
        <v>44</v>
      </c>
      <c r="E14" s="125" t="s">
        <v>19</v>
      </c>
      <c r="F14" s="126">
        <v>45000</v>
      </c>
    </row>
    <row r="15" spans="1:6" s="3" customFormat="1" ht="24" customHeight="1" x14ac:dyDescent="0.2">
      <c r="A15" s="100">
        <v>14</v>
      </c>
      <c r="B15" s="122" t="s">
        <v>45</v>
      </c>
      <c r="C15" s="123" t="s">
        <v>39</v>
      </c>
      <c r="D15" s="123" t="s">
        <v>46</v>
      </c>
      <c r="E15" s="123" t="s">
        <v>36</v>
      </c>
      <c r="F15" s="124">
        <v>30000</v>
      </c>
    </row>
    <row r="16" spans="1:6" s="3" customFormat="1" ht="24" customHeight="1" x14ac:dyDescent="0.2">
      <c r="A16" s="100">
        <v>15</v>
      </c>
      <c r="B16" s="122" t="s">
        <v>48</v>
      </c>
      <c r="C16" s="123" t="s">
        <v>17</v>
      </c>
      <c r="D16" s="123" t="s">
        <v>46</v>
      </c>
      <c r="E16" s="123" t="s">
        <v>36</v>
      </c>
      <c r="F16" s="124">
        <v>22000</v>
      </c>
    </row>
    <row r="17" spans="1:6" s="3" customFormat="1" ht="24" customHeight="1" x14ac:dyDescent="0.2">
      <c r="A17" s="100">
        <v>16</v>
      </c>
      <c r="B17" s="122" t="s">
        <v>52</v>
      </c>
      <c r="C17" s="123" t="s">
        <v>53</v>
      </c>
      <c r="D17" s="123" t="s">
        <v>51</v>
      </c>
      <c r="E17" s="123" t="s">
        <v>33</v>
      </c>
      <c r="F17" s="124">
        <v>70000</v>
      </c>
    </row>
    <row r="18" spans="1:6" s="3" customFormat="1" ht="24" customHeight="1" x14ac:dyDescent="0.2">
      <c r="A18" s="100">
        <v>17</v>
      </c>
      <c r="B18" s="122" t="s">
        <v>49</v>
      </c>
      <c r="C18" s="125" t="s">
        <v>50</v>
      </c>
      <c r="D18" s="125" t="s">
        <v>399</v>
      </c>
      <c r="E18" s="125" t="s">
        <v>33</v>
      </c>
      <c r="F18" s="126">
        <v>60000</v>
      </c>
    </row>
    <row r="19" spans="1:6" s="3" customFormat="1" ht="24" customHeight="1" x14ac:dyDescent="0.2">
      <c r="A19" s="100">
        <v>18</v>
      </c>
      <c r="B19" s="122" t="s">
        <v>54</v>
      </c>
      <c r="C19" s="125" t="s">
        <v>53</v>
      </c>
      <c r="D19" s="125" t="s">
        <v>55</v>
      </c>
      <c r="E19" s="125" t="s">
        <v>33</v>
      </c>
      <c r="F19" s="126">
        <v>35000</v>
      </c>
    </row>
    <row r="20" spans="1:6" s="3" customFormat="1" ht="24" customHeight="1" x14ac:dyDescent="0.2">
      <c r="A20" s="100">
        <v>19</v>
      </c>
      <c r="B20" s="122" t="s">
        <v>56</v>
      </c>
      <c r="C20" s="123" t="s">
        <v>57</v>
      </c>
      <c r="D20" s="123" t="s">
        <v>58</v>
      </c>
      <c r="E20" s="123" t="s">
        <v>30</v>
      </c>
      <c r="F20" s="124">
        <v>45000</v>
      </c>
    </row>
    <row r="21" spans="1:6" s="3" customFormat="1" ht="24" customHeight="1" x14ac:dyDescent="0.2">
      <c r="A21" s="100">
        <v>20</v>
      </c>
      <c r="B21" s="122" t="s">
        <v>60</v>
      </c>
      <c r="C21" s="123" t="s">
        <v>57</v>
      </c>
      <c r="D21" s="123" t="s">
        <v>61</v>
      </c>
      <c r="E21" s="123" t="s">
        <v>33</v>
      </c>
      <c r="F21" s="124">
        <v>35000</v>
      </c>
    </row>
    <row r="22" spans="1:6" s="3" customFormat="1" ht="24" customHeight="1" x14ac:dyDescent="0.2">
      <c r="A22" s="100">
        <v>21</v>
      </c>
      <c r="B22" s="129" t="s">
        <v>103</v>
      </c>
      <c r="C22" s="127" t="s">
        <v>57</v>
      </c>
      <c r="D22" s="123" t="s">
        <v>400</v>
      </c>
      <c r="E22" s="123" t="s">
        <v>33</v>
      </c>
      <c r="F22" s="124">
        <v>26000</v>
      </c>
    </row>
    <row r="23" spans="1:6" s="3" customFormat="1" ht="24" customHeight="1" x14ac:dyDescent="0.2">
      <c r="A23" s="100">
        <v>22</v>
      </c>
      <c r="B23" s="122" t="s">
        <v>62</v>
      </c>
      <c r="C23" s="123" t="s">
        <v>63</v>
      </c>
      <c r="D23" s="123" t="s">
        <v>64</v>
      </c>
      <c r="E23" s="123" t="s">
        <v>19</v>
      </c>
      <c r="F23" s="124">
        <v>75000</v>
      </c>
    </row>
    <row r="24" spans="1:6" s="3" customFormat="1" ht="24" customHeight="1" x14ac:dyDescent="0.2">
      <c r="A24" s="100">
        <v>23</v>
      </c>
      <c r="B24" s="122" t="s">
        <v>66</v>
      </c>
      <c r="C24" s="125" t="s">
        <v>63</v>
      </c>
      <c r="D24" s="125" t="s">
        <v>67</v>
      </c>
      <c r="E24" s="125" t="s">
        <v>30</v>
      </c>
      <c r="F24" s="126">
        <v>60000</v>
      </c>
    </row>
    <row r="25" spans="1:6" s="3" customFormat="1" ht="24" customHeight="1" x14ac:dyDescent="0.2">
      <c r="A25" s="100">
        <v>24</v>
      </c>
      <c r="B25" s="122" t="s">
        <v>68</v>
      </c>
      <c r="C25" s="125" t="s">
        <v>63</v>
      </c>
      <c r="D25" s="125" t="s">
        <v>69</v>
      </c>
      <c r="E25" s="125" t="s">
        <v>30</v>
      </c>
      <c r="F25" s="126">
        <v>45000</v>
      </c>
    </row>
    <row r="26" spans="1:6" s="3" customFormat="1" ht="24" customHeight="1" x14ac:dyDescent="0.2">
      <c r="A26" s="100">
        <v>25</v>
      </c>
      <c r="B26" s="122" t="s">
        <v>70</v>
      </c>
      <c r="C26" s="123" t="s">
        <v>63</v>
      </c>
      <c r="D26" s="123" t="s">
        <v>71</v>
      </c>
      <c r="E26" s="123" t="s">
        <v>33</v>
      </c>
      <c r="F26" s="124">
        <v>36000</v>
      </c>
    </row>
    <row r="27" spans="1:6" s="3" customFormat="1" ht="24" customHeight="1" x14ac:dyDescent="0.2">
      <c r="A27" s="100">
        <v>26</v>
      </c>
      <c r="B27" s="122" t="s">
        <v>72</v>
      </c>
      <c r="C27" s="125" t="s">
        <v>63</v>
      </c>
      <c r="D27" s="125" t="s">
        <v>55</v>
      </c>
      <c r="E27" s="125" t="s">
        <v>33</v>
      </c>
      <c r="F27" s="126">
        <v>35000</v>
      </c>
    </row>
    <row r="28" spans="1:6" s="3" customFormat="1" ht="24" customHeight="1" x14ac:dyDescent="0.2">
      <c r="A28" s="100">
        <v>27</v>
      </c>
      <c r="B28" s="122" t="s">
        <v>73</v>
      </c>
      <c r="C28" s="123" t="s">
        <v>63</v>
      </c>
      <c r="D28" s="123" t="s">
        <v>74</v>
      </c>
      <c r="E28" s="123" t="s">
        <v>33</v>
      </c>
      <c r="F28" s="124">
        <v>45000</v>
      </c>
    </row>
    <row r="29" spans="1:6" s="3" customFormat="1" ht="24" customHeight="1" x14ac:dyDescent="0.2">
      <c r="A29" s="100">
        <v>28</v>
      </c>
      <c r="B29" s="122" t="s">
        <v>398</v>
      </c>
      <c r="C29" s="123" t="s">
        <v>63</v>
      </c>
      <c r="D29" s="123" t="s">
        <v>422</v>
      </c>
      <c r="E29" s="123" t="s">
        <v>33</v>
      </c>
      <c r="F29" s="124">
        <v>45000</v>
      </c>
    </row>
    <row r="30" spans="1:6" s="3" customFormat="1" ht="24" customHeight="1" x14ac:dyDescent="0.2">
      <c r="A30" s="100">
        <v>29</v>
      </c>
      <c r="B30" s="122" t="s">
        <v>75</v>
      </c>
      <c r="C30" s="125" t="s">
        <v>76</v>
      </c>
      <c r="D30" s="125" t="s">
        <v>26</v>
      </c>
      <c r="E30" s="125" t="s">
        <v>19</v>
      </c>
      <c r="F30" s="126">
        <v>100000</v>
      </c>
    </row>
    <row r="31" spans="1:6" s="3" customFormat="1" ht="24" customHeight="1" x14ac:dyDescent="0.2">
      <c r="A31" s="100">
        <v>30</v>
      </c>
      <c r="B31" s="122" t="s">
        <v>77</v>
      </c>
      <c r="C31" s="123" t="s">
        <v>76</v>
      </c>
      <c r="D31" s="123" t="s">
        <v>78</v>
      </c>
      <c r="E31" s="123" t="s">
        <v>19</v>
      </c>
      <c r="F31" s="124">
        <v>80000</v>
      </c>
    </row>
    <row r="32" spans="1:6" s="3" customFormat="1" ht="24" customHeight="1" x14ac:dyDescent="0.2">
      <c r="A32" s="100">
        <v>31</v>
      </c>
      <c r="B32" s="122" t="s">
        <v>79</v>
      </c>
      <c r="C32" s="125" t="s">
        <v>76</v>
      </c>
      <c r="D32" s="125" t="s">
        <v>26</v>
      </c>
      <c r="E32" s="125" t="s">
        <v>19</v>
      </c>
      <c r="F32" s="126">
        <v>100000</v>
      </c>
    </row>
    <row r="33" spans="1:6" s="3" customFormat="1" ht="24" customHeight="1" x14ac:dyDescent="0.2">
      <c r="A33" s="100">
        <v>32</v>
      </c>
      <c r="B33" s="122" t="s">
        <v>80</v>
      </c>
      <c r="C33" s="123" t="s">
        <v>76</v>
      </c>
      <c r="D33" s="123" t="s">
        <v>81</v>
      </c>
      <c r="E33" s="123" t="s">
        <v>33</v>
      </c>
      <c r="F33" s="124">
        <v>35000</v>
      </c>
    </row>
    <row r="34" spans="1:6" s="3" customFormat="1" ht="24" customHeight="1" x14ac:dyDescent="0.2">
      <c r="A34" s="100">
        <v>33</v>
      </c>
      <c r="B34" s="122" t="s">
        <v>82</v>
      </c>
      <c r="C34" s="125" t="s">
        <v>83</v>
      </c>
      <c r="D34" s="125" t="s">
        <v>84</v>
      </c>
      <c r="E34" s="125" t="s">
        <v>30</v>
      </c>
      <c r="F34" s="126">
        <v>80000</v>
      </c>
    </row>
    <row r="35" spans="1:6" s="3" customFormat="1" ht="24" customHeight="1" x14ac:dyDescent="0.2">
      <c r="A35" s="100">
        <v>34</v>
      </c>
      <c r="B35" s="122" t="s">
        <v>85</v>
      </c>
      <c r="C35" s="123" t="s">
        <v>83</v>
      </c>
      <c r="D35" s="123" t="s">
        <v>86</v>
      </c>
      <c r="E35" s="123" t="s">
        <v>33</v>
      </c>
      <c r="F35" s="124">
        <v>35000</v>
      </c>
    </row>
    <row r="36" spans="1:6" s="3" customFormat="1" ht="24" customHeight="1" x14ac:dyDescent="0.2">
      <c r="A36" s="100">
        <v>35</v>
      </c>
      <c r="B36" s="122" t="s">
        <v>419</v>
      </c>
      <c r="C36" s="123" t="s">
        <v>433</v>
      </c>
      <c r="D36" s="123" t="s">
        <v>88</v>
      </c>
      <c r="E36" s="123" t="s">
        <v>33</v>
      </c>
      <c r="F36" s="124">
        <v>45000</v>
      </c>
    </row>
    <row r="37" spans="1:6" s="3" customFormat="1" ht="24" customHeight="1" x14ac:dyDescent="0.2">
      <c r="A37" s="100">
        <v>36</v>
      </c>
      <c r="B37" s="125" t="s">
        <v>87</v>
      </c>
      <c r="C37" s="125" t="s">
        <v>88</v>
      </c>
      <c r="D37" s="125" t="s">
        <v>89</v>
      </c>
      <c r="E37" s="125" t="s">
        <v>33</v>
      </c>
      <c r="F37" s="126">
        <v>36000</v>
      </c>
    </row>
    <row r="38" spans="1:6" s="3" customFormat="1" ht="24" customHeight="1" x14ac:dyDescent="0.2">
      <c r="A38" s="100">
        <v>37</v>
      </c>
      <c r="B38" s="123" t="s">
        <v>90</v>
      </c>
      <c r="C38" s="123" t="s">
        <v>88</v>
      </c>
      <c r="D38" s="123" t="s">
        <v>91</v>
      </c>
      <c r="E38" s="123" t="s">
        <v>33</v>
      </c>
      <c r="F38" s="124">
        <v>35000</v>
      </c>
    </row>
    <row r="39" spans="1:6" s="3" customFormat="1" ht="24" customHeight="1" x14ac:dyDescent="0.2">
      <c r="A39" s="100">
        <v>38</v>
      </c>
      <c r="B39" s="125" t="s">
        <v>92</v>
      </c>
      <c r="C39" s="125" t="s">
        <v>88</v>
      </c>
      <c r="D39" s="125" t="s">
        <v>55</v>
      </c>
      <c r="E39" s="125" t="s">
        <v>33</v>
      </c>
      <c r="F39" s="126">
        <v>35000</v>
      </c>
    </row>
    <row r="40" spans="1:6" s="3" customFormat="1" ht="24" customHeight="1" x14ac:dyDescent="0.2">
      <c r="A40" s="100">
        <v>39</v>
      </c>
      <c r="B40" s="123" t="s">
        <v>93</v>
      </c>
      <c r="C40" s="123" t="s">
        <v>88</v>
      </c>
      <c r="D40" s="123" t="s">
        <v>55</v>
      </c>
      <c r="E40" s="123" t="s">
        <v>30</v>
      </c>
      <c r="F40" s="124">
        <v>35000</v>
      </c>
    </row>
    <row r="41" spans="1:6" s="3" customFormat="1" ht="24" customHeight="1" x14ac:dyDescent="0.2">
      <c r="A41" s="100">
        <v>40</v>
      </c>
      <c r="B41" s="130" t="s">
        <v>94</v>
      </c>
      <c r="C41" s="122" t="s">
        <v>88</v>
      </c>
      <c r="D41" s="122" t="s">
        <v>55</v>
      </c>
      <c r="E41" s="122" t="s">
        <v>33</v>
      </c>
      <c r="F41" s="131">
        <v>35000</v>
      </c>
    </row>
    <row r="42" spans="1:6" s="3" customFormat="1" ht="24" customHeight="1" x14ac:dyDescent="0.2">
      <c r="A42" s="100">
        <v>41</v>
      </c>
      <c r="B42" s="123" t="s">
        <v>95</v>
      </c>
      <c r="C42" s="123" t="s">
        <v>88</v>
      </c>
      <c r="D42" s="123" t="s">
        <v>96</v>
      </c>
      <c r="E42" s="123" t="s">
        <v>36</v>
      </c>
      <c r="F42" s="124">
        <v>26000</v>
      </c>
    </row>
    <row r="43" spans="1:6" s="3" customFormat="1" ht="24" customHeight="1" x14ac:dyDescent="0.2">
      <c r="A43" s="100">
        <v>42</v>
      </c>
      <c r="B43" s="125" t="s">
        <v>97</v>
      </c>
      <c r="C43" s="125" t="s">
        <v>88</v>
      </c>
      <c r="D43" s="125" t="s">
        <v>98</v>
      </c>
      <c r="E43" s="125" t="s">
        <v>33</v>
      </c>
      <c r="F43" s="126">
        <v>27000</v>
      </c>
    </row>
    <row r="44" spans="1:6" s="3" customFormat="1" ht="24" customHeight="1" x14ac:dyDescent="0.2">
      <c r="A44" s="100">
        <v>43</v>
      </c>
      <c r="B44" s="123" t="s">
        <v>99</v>
      </c>
      <c r="C44" s="123" t="s">
        <v>88</v>
      </c>
      <c r="D44" s="123" t="s">
        <v>100</v>
      </c>
      <c r="E44" s="123" t="s">
        <v>36</v>
      </c>
      <c r="F44" s="124">
        <v>20500</v>
      </c>
    </row>
    <row r="45" spans="1:6" s="3" customFormat="1" ht="24" customHeight="1" x14ac:dyDescent="0.2">
      <c r="A45" s="100">
        <v>44</v>
      </c>
      <c r="B45" s="125" t="s">
        <v>101</v>
      </c>
      <c r="C45" s="125" t="s">
        <v>88</v>
      </c>
      <c r="D45" s="125" t="s">
        <v>102</v>
      </c>
      <c r="E45" s="125" t="s">
        <v>33</v>
      </c>
      <c r="F45" s="126">
        <v>26000</v>
      </c>
    </row>
    <row r="46" spans="1:6" s="3" customFormat="1" ht="24" customHeight="1" x14ac:dyDescent="0.2">
      <c r="A46" s="100">
        <v>45</v>
      </c>
      <c r="B46" s="123" t="s">
        <v>104</v>
      </c>
      <c r="C46" s="123" t="s">
        <v>88</v>
      </c>
      <c r="D46" s="123" t="s">
        <v>46</v>
      </c>
      <c r="E46" s="123" t="s">
        <v>36</v>
      </c>
      <c r="F46" s="124">
        <v>22000</v>
      </c>
    </row>
    <row r="47" spans="1:6" s="3" customFormat="1" ht="24" customHeight="1" x14ac:dyDescent="0.2">
      <c r="A47" s="100">
        <v>46</v>
      </c>
      <c r="B47" s="125" t="s">
        <v>105</v>
      </c>
      <c r="C47" s="125" t="s">
        <v>88</v>
      </c>
      <c r="D47" s="125" t="s">
        <v>46</v>
      </c>
      <c r="E47" s="125" t="s">
        <v>33</v>
      </c>
      <c r="F47" s="126">
        <v>22000</v>
      </c>
    </row>
    <row r="48" spans="1:6" s="3" customFormat="1" ht="24" customHeight="1" x14ac:dyDescent="0.2">
      <c r="A48" s="100">
        <v>47</v>
      </c>
      <c r="B48" s="123" t="s">
        <v>106</v>
      </c>
      <c r="C48" s="123" t="s">
        <v>88</v>
      </c>
      <c r="D48" s="123" t="s">
        <v>46</v>
      </c>
      <c r="E48" s="123" t="s">
        <v>33</v>
      </c>
      <c r="F48" s="124">
        <v>22000</v>
      </c>
    </row>
    <row r="49" spans="1:10" s="3" customFormat="1" ht="24" customHeight="1" x14ac:dyDescent="0.2">
      <c r="A49" s="100">
        <v>48</v>
      </c>
      <c r="B49" s="125" t="s">
        <v>107</v>
      </c>
      <c r="C49" s="125" t="s">
        <v>88</v>
      </c>
      <c r="D49" s="125" t="s">
        <v>46</v>
      </c>
      <c r="E49" s="125" t="s">
        <v>36</v>
      </c>
      <c r="F49" s="126">
        <v>22000</v>
      </c>
    </row>
    <row r="50" spans="1:10" s="3" customFormat="1" ht="24" customHeight="1" x14ac:dyDescent="0.2">
      <c r="A50" s="100">
        <v>49</v>
      </c>
      <c r="B50" s="123" t="s">
        <v>108</v>
      </c>
      <c r="C50" s="123" t="s">
        <v>88</v>
      </c>
      <c r="D50" s="123" t="s">
        <v>109</v>
      </c>
      <c r="E50" s="123" t="s">
        <v>36</v>
      </c>
      <c r="F50" s="124">
        <v>22000</v>
      </c>
    </row>
    <row r="51" spans="1:10" s="3" customFormat="1" ht="24" customHeight="1" x14ac:dyDescent="0.2">
      <c r="A51" s="100">
        <v>50</v>
      </c>
      <c r="B51" s="125" t="s">
        <v>110</v>
      </c>
      <c r="C51" s="125" t="s">
        <v>88</v>
      </c>
      <c r="D51" s="125" t="s">
        <v>111</v>
      </c>
      <c r="E51" s="125" t="s">
        <v>36</v>
      </c>
      <c r="F51" s="126">
        <v>20500</v>
      </c>
    </row>
    <row r="52" spans="1:10" s="3" customFormat="1" ht="24" customHeight="1" x14ac:dyDescent="0.2">
      <c r="A52" s="100">
        <v>51</v>
      </c>
      <c r="B52" s="123" t="s">
        <v>112</v>
      </c>
      <c r="C52" s="123" t="s">
        <v>88</v>
      </c>
      <c r="D52" s="123" t="s">
        <v>113</v>
      </c>
      <c r="E52" s="123" t="s">
        <v>33</v>
      </c>
      <c r="F52" s="124">
        <v>16500</v>
      </c>
    </row>
    <row r="53" spans="1:10" s="3" customFormat="1" ht="24" customHeight="1" x14ac:dyDescent="0.2">
      <c r="A53" s="100">
        <v>52</v>
      </c>
      <c r="B53" s="125" t="s">
        <v>114</v>
      </c>
      <c r="C53" s="125" t="s">
        <v>88</v>
      </c>
      <c r="D53" s="125" t="s">
        <v>35</v>
      </c>
      <c r="E53" s="125" t="s">
        <v>36</v>
      </c>
      <c r="F53" s="126">
        <v>16500</v>
      </c>
    </row>
    <row r="54" spans="1:10" s="3" customFormat="1" ht="24" customHeight="1" x14ac:dyDescent="0.2">
      <c r="A54" s="100">
        <v>53</v>
      </c>
      <c r="B54" s="123" t="s">
        <v>115</v>
      </c>
      <c r="C54" s="123" t="s">
        <v>88</v>
      </c>
      <c r="D54" s="123" t="s">
        <v>35</v>
      </c>
      <c r="E54" s="123" t="s">
        <v>36</v>
      </c>
      <c r="F54" s="124">
        <v>16500</v>
      </c>
    </row>
    <row r="55" spans="1:10" s="3" customFormat="1" ht="24" customHeight="1" x14ac:dyDescent="0.2">
      <c r="A55" s="100">
        <v>54</v>
      </c>
      <c r="B55" s="123" t="s">
        <v>116</v>
      </c>
      <c r="C55" s="123" t="s">
        <v>88</v>
      </c>
      <c r="D55" s="123" t="s">
        <v>35</v>
      </c>
      <c r="E55" s="123" t="s">
        <v>36</v>
      </c>
      <c r="F55" s="124">
        <v>16500</v>
      </c>
    </row>
    <row r="56" spans="1:10" s="3" customFormat="1" ht="24" customHeight="1" x14ac:dyDescent="0.2">
      <c r="A56" s="100">
        <v>55</v>
      </c>
      <c r="B56" s="125" t="s">
        <v>117</v>
      </c>
      <c r="C56" s="125" t="s">
        <v>88</v>
      </c>
      <c r="D56" s="125" t="s">
        <v>35</v>
      </c>
      <c r="E56" s="125" t="s">
        <v>36</v>
      </c>
      <c r="F56" s="126">
        <v>16500</v>
      </c>
    </row>
    <row r="57" spans="1:10" s="3" customFormat="1" ht="24" customHeight="1" x14ac:dyDescent="0.2">
      <c r="A57" s="100">
        <v>56</v>
      </c>
      <c r="B57" s="122" t="s">
        <v>118</v>
      </c>
      <c r="C57" s="123" t="s">
        <v>88</v>
      </c>
      <c r="D57" s="123" t="s">
        <v>35</v>
      </c>
      <c r="E57" s="123" t="s">
        <v>119</v>
      </c>
      <c r="F57" s="124">
        <v>16500</v>
      </c>
    </row>
    <row r="58" spans="1:10" s="3" customFormat="1" ht="24" customHeight="1" x14ac:dyDescent="0.2">
      <c r="A58" s="100">
        <v>57</v>
      </c>
      <c r="B58" s="122" t="s">
        <v>120</v>
      </c>
      <c r="C58" s="123" t="s">
        <v>88</v>
      </c>
      <c r="D58" s="123" t="s">
        <v>35</v>
      </c>
      <c r="E58" s="123" t="s">
        <v>119</v>
      </c>
      <c r="F58" s="124">
        <v>16500</v>
      </c>
    </row>
    <row r="59" spans="1:10" s="64" customFormat="1" ht="24" customHeight="1" x14ac:dyDescent="0.2">
      <c r="A59" s="100">
        <v>58</v>
      </c>
      <c r="B59" s="122" t="s">
        <v>121</v>
      </c>
      <c r="C59" s="123" t="s">
        <v>88</v>
      </c>
      <c r="D59" s="123" t="s">
        <v>100</v>
      </c>
      <c r="E59" s="123" t="s">
        <v>36</v>
      </c>
      <c r="F59" s="124">
        <v>25000</v>
      </c>
      <c r="G59" s="3"/>
      <c r="H59" s="3"/>
      <c r="I59" s="3"/>
      <c r="J59" s="3"/>
    </row>
    <row r="60" spans="1:10" s="3" customFormat="1" ht="24" customHeight="1" x14ac:dyDescent="0.2">
      <c r="A60" s="100">
        <v>59</v>
      </c>
      <c r="B60" s="122" t="s">
        <v>122</v>
      </c>
      <c r="C60" s="125" t="s">
        <v>123</v>
      </c>
      <c r="D60" s="125" t="s">
        <v>124</v>
      </c>
      <c r="E60" s="125" t="s">
        <v>30</v>
      </c>
      <c r="F60" s="126">
        <v>45000</v>
      </c>
    </row>
    <row r="61" spans="1:10" s="3" customFormat="1" ht="24" customHeight="1" x14ac:dyDescent="0.2">
      <c r="A61" s="100">
        <v>60</v>
      </c>
      <c r="B61" s="122" t="s">
        <v>125</v>
      </c>
      <c r="C61" s="123" t="s">
        <v>123</v>
      </c>
      <c r="D61" s="123" t="s">
        <v>126</v>
      </c>
      <c r="E61" s="123" t="s">
        <v>30</v>
      </c>
      <c r="F61" s="124">
        <v>50000</v>
      </c>
    </row>
    <row r="62" spans="1:10" s="3" customFormat="1" ht="24" customHeight="1" x14ac:dyDescent="0.2">
      <c r="A62" s="100">
        <v>61</v>
      </c>
      <c r="B62" s="122" t="s">
        <v>127</v>
      </c>
      <c r="C62" s="125" t="s">
        <v>123</v>
      </c>
      <c r="D62" s="125" t="s">
        <v>128</v>
      </c>
      <c r="E62" s="125" t="s">
        <v>19</v>
      </c>
      <c r="F62" s="126">
        <v>90000</v>
      </c>
    </row>
    <row r="63" spans="1:10" s="3" customFormat="1" ht="24" customHeight="1" x14ac:dyDescent="0.2">
      <c r="A63" s="100">
        <v>62</v>
      </c>
      <c r="B63" s="122" t="s">
        <v>129</v>
      </c>
      <c r="C63" s="123" t="s">
        <v>123</v>
      </c>
      <c r="D63" s="123" t="s">
        <v>130</v>
      </c>
      <c r="E63" s="123" t="s">
        <v>30</v>
      </c>
      <c r="F63" s="124">
        <v>70000</v>
      </c>
    </row>
    <row r="64" spans="1:10" s="3" customFormat="1" ht="24" customHeight="1" x14ac:dyDescent="0.2">
      <c r="A64" s="100">
        <v>63</v>
      </c>
      <c r="B64" s="122" t="s">
        <v>131</v>
      </c>
      <c r="C64" s="125" t="s">
        <v>123</v>
      </c>
      <c r="D64" s="125" t="s">
        <v>132</v>
      </c>
      <c r="E64" s="125" t="s">
        <v>30</v>
      </c>
      <c r="F64" s="126">
        <v>50000</v>
      </c>
    </row>
    <row r="65" spans="1:6" s="3" customFormat="1" ht="24" customHeight="1" x14ac:dyDescent="0.2">
      <c r="A65" s="100">
        <v>64</v>
      </c>
      <c r="B65" s="122" t="s">
        <v>133</v>
      </c>
      <c r="C65" s="123" t="s">
        <v>123</v>
      </c>
      <c r="D65" s="123" t="s">
        <v>132</v>
      </c>
      <c r="E65" s="123" t="s">
        <v>30</v>
      </c>
      <c r="F65" s="124">
        <v>50000</v>
      </c>
    </row>
    <row r="66" spans="1:6" s="3" customFormat="1" ht="24" customHeight="1" x14ac:dyDescent="0.2">
      <c r="A66" s="100">
        <v>65</v>
      </c>
      <c r="B66" s="122" t="s">
        <v>134</v>
      </c>
      <c r="C66" s="125" t="s">
        <v>123</v>
      </c>
      <c r="D66" s="125" t="s">
        <v>132</v>
      </c>
      <c r="E66" s="125" t="s">
        <v>30</v>
      </c>
      <c r="F66" s="126">
        <v>50000</v>
      </c>
    </row>
    <row r="67" spans="1:6" s="3" customFormat="1" ht="24" customHeight="1" x14ac:dyDescent="0.2">
      <c r="A67" s="100">
        <v>66</v>
      </c>
      <c r="B67" s="122" t="s">
        <v>135</v>
      </c>
      <c r="C67" s="123" t="s">
        <v>123</v>
      </c>
      <c r="D67" s="123" t="s">
        <v>136</v>
      </c>
      <c r="E67" s="123" t="s">
        <v>30</v>
      </c>
      <c r="F67" s="124">
        <v>45000</v>
      </c>
    </row>
    <row r="68" spans="1:6" s="3" customFormat="1" ht="24" customHeight="1" x14ac:dyDescent="0.2">
      <c r="A68" s="100">
        <v>67</v>
      </c>
      <c r="B68" s="122" t="s">
        <v>137</v>
      </c>
      <c r="C68" s="125" t="s">
        <v>123</v>
      </c>
      <c r="D68" s="125" t="s">
        <v>136</v>
      </c>
      <c r="E68" s="125" t="s">
        <v>30</v>
      </c>
      <c r="F68" s="126">
        <v>45000</v>
      </c>
    </row>
    <row r="69" spans="1:6" s="3" customFormat="1" ht="24" customHeight="1" x14ac:dyDescent="0.2">
      <c r="A69" s="100">
        <v>68</v>
      </c>
      <c r="B69" s="122" t="s">
        <v>138</v>
      </c>
      <c r="C69" s="123" t="s">
        <v>123</v>
      </c>
      <c r="D69" s="123" t="s">
        <v>136</v>
      </c>
      <c r="E69" s="123" t="s">
        <v>30</v>
      </c>
      <c r="F69" s="124">
        <v>45000</v>
      </c>
    </row>
    <row r="70" spans="1:6" s="3" customFormat="1" ht="24" customHeight="1" x14ac:dyDescent="0.2">
      <c r="A70" s="100">
        <v>69</v>
      </c>
      <c r="B70" s="122" t="s">
        <v>425</v>
      </c>
      <c r="C70" s="125" t="s">
        <v>123</v>
      </c>
      <c r="D70" s="125" t="s">
        <v>136</v>
      </c>
      <c r="E70" s="125" t="s">
        <v>30</v>
      </c>
      <c r="F70" s="126">
        <v>45000</v>
      </c>
    </row>
    <row r="71" spans="1:6" s="3" customFormat="1" ht="24" customHeight="1" x14ac:dyDescent="0.2">
      <c r="A71" s="100">
        <v>70</v>
      </c>
      <c r="B71" s="122" t="s">
        <v>140</v>
      </c>
      <c r="C71" s="123" t="s">
        <v>123</v>
      </c>
      <c r="D71" s="123" t="s">
        <v>136</v>
      </c>
      <c r="E71" s="123" t="s">
        <v>33</v>
      </c>
      <c r="F71" s="124">
        <v>45000</v>
      </c>
    </row>
    <row r="72" spans="1:6" s="3" customFormat="1" ht="24" customHeight="1" x14ac:dyDescent="0.2">
      <c r="A72" s="100">
        <v>71</v>
      </c>
      <c r="B72" s="122" t="s">
        <v>439</v>
      </c>
      <c r="C72" s="123" t="s">
        <v>123</v>
      </c>
      <c r="D72" s="123" t="s">
        <v>136</v>
      </c>
      <c r="E72" s="123" t="s">
        <v>33</v>
      </c>
      <c r="F72" s="124">
        <v>35000</v>
      </c>
    </row>
    <row r="73" spans="1:6" s="3" customFormat="1" ht="24" customHeight="1" x14ac:dyDescent="0.2">
      <c r="A73" s="100">
        <v>72</v>
      </c>
      <c r="B73" s="122" t="s">
        <v>142</v>
      </c>
      <c r="C73" s="123" t="s">
        <v>123</v>
      </c>
      <c r="D73" s="123" t="s">
        <v>136</v>
      </c>
      <c r="E73" s="123" t="s">
        <v>33</v>
      </c>
      <c r="F73" s="124">
        <v>45000</v>
      </c>
    </row>
    <row r="74" spans="1:6" s="3" customFormat="1" ht="24" customHeight="1" x14ac:dyDescent="0.2">
      <c r="A74" s="100">
        <v>73</v>
      </c>
      <c r="B74" s="122" t="s">
        <v>182</v>
      </c>
      <c r="C74" s="123" t="s">
        <v>123</v>
      </c>
      <c r="D74" s="123" t="s">
        <v>401</v>
      </c>
      <c r="E74" s="123" t="s">
        <v>33</v>
      </c>
      <c r="F74" s="124">
        <v>35000</v>
      </c>
    </row>
    <row r="75" spans="1:6" s="3" customFormat="1" ht="24" customHeight="1" x14ac:dyDescent="0.2">
      <c r="A75" s="100">
        <v>74</v>
      </c>
      <c r="B75" s="122" t="s">
        <v>143</v>
      </c>
      <c r="C75" s="125" t="s">
        <v>144</v>
      </c>
      <c r="D75" s="125" t="s">
        <v>145</v>
      </c>
      <c r="E75" s="125" t="s">
        <v>30</v>
      </c>
      <c r="F75" s="126">
        <v>150000</v>
      </c>
    </row>
    <row r="76" spans="1:6" s="3" customFormat="1" ht="24" customHeight="1" x14ac:dyDescent="0.2">
      <c r="A76" s="100">
        <v>75</v>
      </c>
      <c r="B76" s="122" t="s">
        <v>146</v>
      </c>
      <c r="C76" s="123" t="s">
        <v>144</v>
      </c>
      <c r="D76" s="123" t="s">
        <v>147</v>
      </c>
      <c r="E76" s="123" t="s">
        <v>30</v>
      </c>
      <c r="F76" s="124">
        <v>80000</v>
      </c>
    </row>
    <row r="77" spans="1:6" s="3" customFormat="1" ht="24" customHeight="1" x14ac:dyDescent="0.2">
      <c r="A77" s="100">
        <v>76</v>
      </c>
      <c r="B77" s="122" t="s">
        <v>149</v>
      </c>
      <c r="C77" s="123" t="s">
        <v>150</v>
      </c>
      <c r="D77" s="123" t="s">
        <v>78</v>
      </c>
      <c r="E77" s="123" t="s">
        <v>33</v>
      </c>
      <c r="F77" s="124">
        <v>70000</v>
      </c>
    </row>
    <row r="78" spans="1:6" s="3" customFormat="1" ht="24" customHeight="1" x14ac:dyDescent="0.2">
      <c r="A78" s="100">
        <v>77</v>
      </c>
      <c r="B78" s="122" t="s">
        <v>151</v>
      </c>
      <c r="C78" s="125" t="s">
        <v>150</v>
      </c>
      <c r="D78" s="125" t="s">
        <v>152</v>
      </c>
      <c r="E78" s="125" t="s">
        <v>30</v>
      </c>
      <c r="F78" s="126">
        <v>50000</v>
      </c>
    </row>
    <row r="79" spans="1:6" s="3" customFormat="1" ht="24" customHeight="1" x14ac:dyDescent="0.2">
      <c r="A79" s="100">
        <v>78</v>
      </c>
      <c r="B79" s="122" t="s">
        <v>157</v>
      </c>
      <c r="C79" s="125" t="s">
        <v>150</v>
      </c>
      <c r="D79" s="125" t="s">
        <v>55</v>
      </c>
      <c r="E79" s="125" t="s">
        <v>33</v>
      </c>
      <c r="F79" s="126">
        <v>35000</v>
      </c>
    </row>
    <row r="80" spans="1:6" s="3" customFormat="1" ht="24" customHeight="1" x14ac:dyDescent="0.2">
      <c r="A80" s="100">
        <v>79</v>
      </c>
      <c r="B80" s="132" t="s">
        <v>159</v>
      </c>
      <c r="C80" s="122" t="s">
        <v>160</v>
      </c>
      <c r="D80" s="122" t="s">
        <v>55</v>
      </c>
      <c r="E80" s="122" t="s">
        <v>33</v>
      </c>
      <c r="F80" s="131">
        <v>35000</v>
      </c>
    </row>
    <row r="81" spans="1:146" s="3" customFormat="1" ht="24" customHeight="1" x14ac:dyDescent="0.2">
      <c r="A81" s="100">
        <v>80</v>
      </c>
      <c r="B81" s="122" t="s">
        <v>161</v>
      </c>
      <c r="C81" s="125" t="s">
        <v>162</v>
      </c>
      <c r="D81" s="125" t="s">
        <v>163</v>
      </c>
      <c r="E81" s="125" t="s">
        <v>33</v>
      </c>
      <c r="F81" s="126">
        <v>110000</v>
      </c>
    </row>
    <row r="82" spans="1:146" s="3" customFormat="1" ht="24" customHeight="1" x14ac:dyDescent="0.2">
      <c r="A82" s="100">
        <v>81</v>
      </c>
      <c r="B82" s="122" t="s">
        <v>164</v>
      </c>
      <c r="C82" s="123" t="s">
        <v>162</v>
      </c>
      <c r="D82" s="123" t="s">
        <v>165</v>
      </c>
      <c r="E82" s="123" t="s">
        <v>33</v>
      </c>
      <c r="F82" s="124">
        <v>65000</v>
      </c>
    </row>
    <row r="83" spans="1:146" s="3" customFormat="1" ht="24" customHeight="1" x14ac:dyDescent="0.2">
      <c r="A83" s="100">
        <v>82</v>
      </c>
      <c r="B83" s="122" t="s">
        <v>436</v>
      </c>
      <c r="C83" s="125" t="s">
        <v>162</v>
      </c>
      <c r="D83" s="125" t="s">
        <v>165</v>
      </c>
      <c r="E83" s="125" t="s">
        <v>33</v>
      </c>
      <c r="F83" s="126">
        <v>35000</v>
      </c>
    </row>
    <row r="84" spans="1:146" s="3" customFormat="1" ht="24" customHeight="1" x14ac:dyDescent="0.2">
      <c r="A84" s="100">
        <v>83</v>
      </c>
      <c r="B84" s="122" t="s">
        <v>167</v>
      </c>
      <c r="C84" s="123" t="s">
        <v>168</v>
      </c>
      <c r="D84" s="123" t="s">
        <v>169</v>
      </c>
      <c r="E84" s="123" t="s">
        <v>30</v>
      </c>
      <c r="F84" s="124">
        <v>150000</v>
      </c>
    </row>
    <row r="85" spans="1:146" s="3" customFormat="1" ht="24" customHeight="1" x14ac:dyDescent="0.2">
      <c r="A85" s="100">
        <v>84</v>
      </c>
      <c r="B85" s="122" t="s">
        <v>170</v>
      </c>
      <c r="C85" s="125" t="s">
        <v>168</v>
      </c>
      <c r="D85" s="125" t="s">
        <v>171</v>
      </c>
      <c r="E85" s="125" t="s">
        <v>33</v>
      </c>
      <c r="F85" s="126">
        <v>75000</v>
      </c>
    </row>
    <row r="86" spans="1:146" s="3" customFormat="1" ht="24" customHeight="1" x14ac:dyDescent="0.2">
      <c r="A86" s="100">
        <v>85</v>
      </c>
      <c r="B86" s="122" t="s">
        <v>172</v>
      </c>
      <c r="C86" s="123" t="s">
        <v>168</v>
      </c>
      <c r="D86" s="123" t="s">
        <v>55</v>
      </c>
      <c r="E86" s="123" t="s">
        <v>33</v>
      </c>
      <c r="F86" s="124">
        <v>30000</v>
      </c>
    </row>
    <row r="87" spans="1:146" s="3" customFormat="1" ht="24" customHeight="1" x14ac:dyDescent="0.2">
      <c r="A87" s="100">
        <v>86</v>
      </c>
      <c r="B87" s="122" t="s">
        <v>174</v>
      </c>
      <c r="C87" s="123" t="s">
        <v>168</v>
      </c>
      <c r="D87" s="123" t="s">
        <v>44</v>
      </c>
      <c r="E87" s="123" t="s">
        <v>30</v>
      </c>
      <c r="F87" s="124">
        <v>45000</v>
      </c>
    </row>
    <row r="88" spans="1:146" s="3" customFormat="1" ht="24" customHeight="1" x14ac:dyDescent="0.2">
      <c r="A88" s="100">
        <v>87</v>
      </c>
      <c r="B88" s="122" t="s">
        <v>175</v>
      </c>
      <c r="C88" s="125" t="s">
        <v>168</v>
      </c>
      <c r="D88" s="125" t="s">
        <v>46</v>
      </c>
      <c r="E88" s="125" t="s">
        <v>36</v>
      </c>
      <c r="F88" s="126">
        <v>22000</v>
      </c>
    </row>
    <row r="89" spans="1:146" s="3" customFormat="1" ht="24" customHeight="1" x14ac:dyDescent="0.2">
      <c r="A89" s="100">
        <v>88</v>
      </c>
      <c r="B89" s="122" t="s">
        <v>176</v>
      </c>
      <c r="C89" s="123" t="s">
        <v>168</v>
      </c>
      <c r="D89" s="123" t="s">
        <v>35</v>
      </c>
      <c r="E89" s="123" t="s">
        <v>36</v>
      </c>
      <c r="F89" s="124">
        <v>16500</v>
      </c>
      <c r="EP89" s="3" t="s">
        <v>177</v>
      </c>
    </row>
    <row r="90" spans="1:146" s="3" customFormat="1" ht="24" customHeight="1" x14ac:dyDescent="0.2">
      <c r="A90" s="100">
        <v>89</v>
      </c>
      <c r="B90" s="122" t="s">
        <v>178</v>
      </c>
      <c r="C90" s="125" t="s">
        <v>179</v>
      </c>
      <c r="D90" s="123" t="s">
        <v>152</v>
      </c>
      <c r="E90" s="123" t="s">
        <v>30</v>
      </c>
      <c r="F90" s="124">
        <v>50000</v>
      </c>
    </row>
    <row r="91" spans="1:146" s="3" customFormat="1" ht="24" customHeight="1" x14ac:dyDescent="0.2">
      <c r="A91" s="100">
        <v>90</v>
      </c>
      <c r="B91" s="122" t="s">
        <v>180</v>
      </c>
      <c r="C91" s="125" t="s">
        <v>179</v>
      </c>
      <c r="D91" s="125" t="s">
        <v>55</v>
      </c>
      <c r="E91" s="125" t="s">
        <v>33</v>
      </c>
      <c r="F91" s="126">
        <v>35000</v>
      </c>
    </row>
    <row r="92" spans="1:146" s="3" customFormat="1" ht="24" customHeight="1" x14ac:dyDescent="0.2">
      <c r="A92" s="100">
        <v>91</v>
      </c>
      <c r="B92" s="122" t="s">
        <v>181</v>
      </c>
      <c r="C92" s="123" t="s">
        <v>179</v>
      </c>
      <c r="D92" s="123" t="s">
        <v>55</v>
      </c>
      <c r="E92" s="123" t="s">
        <v>33</v>
      </c>
      <c r="F92" s="124">
        <v>30000</v>
      </c>
    </row>
    <row r="93" spans="1:146" s="3" customFormat="1" ht="24" customHeight="1" x14ac:dyDescent="0.2">
      <c r="A93" s="101">
        <v>0</v>
      </c>
      <c r="B93" s="122" t="s">
        <v>184</v>
      </c>
      <c r="C93" s="123" t="s">
        <v>123</v>
      </c>
      <c r="D93" s="123" t="s">
        <v>136</v>
      </c>
      <c r="E93" s="123" t="s">
        <v>183</v>
      </c>
      <c r="F93" s="124">
        <v>0</v>
      </c>
    </row>
    <row r="94" spans="1:146" s="3" customFormat="1" ht="38.450000000000003" customHeight="1" thickBot="1" x14ac:dyDescent="0.3">
      <c r="A94" s="104" t="s">
        <v>185</v>
      </c>
      <c r="B94" s="105"/>
      <c r="C94" s="105"/>
      <c r="D94" s="105"/>
      <c r="E94" s="105"/>
      <c r="F94" s="106"/>
      <c r="G94" s="63">
        <f>SUBTOTAL(109,Tabla54[SUELDO BUTO (RD$)])</f>
        <v>4711500</v>
      </c>
      <c r="H94" s="63" t="e">
        <f>SUBTOTAL(109,#REF!)</f>
        <v>#REF!</v>
      </c>
      <c r="I94" s="63" t="e">
        <f>SUBTOTAL(109,#REF!)</f>
        <v>#REF!</v>
      </c>
      <c r="J94" s="63" t="e">
        <f>SUBTOTAL(109,#REF!)</f>
        <v>#REF!</v>
      </c>
      <c r="K94" s="63" t="e">
        <f>SUM(#REF!)</f>
        <v>#REF!</v>
      </c>
      <c r="L94" s="63" t="e">
        <f>SUBTOTAL(109,#REF!)</f>
        <v>#REF!</v>
      </c>
      <c r="M94" s="63" t="e">
        <f>SUBTOTAL(109,#REF!)</f>
        <v>#REF!</v>
      </c>
      <c r="N94" s="63" t="e">
        <f>SUBTOTAL(109,#REF!)</f>
        <v>#REF!</v>
      </c>
      <c r="O94" s="63" t="e">
        <f>SUBTOTAL(109,#REF!)</f>
        <v>#REF!</v>
      </c>
    </row>
    <row r="95" spans="1:146" s="3" customFormat="1" ht="21.75" customHeight="1" x14ac:dyDescent="0.2">
      <c r="A95" s="62"/>
      <c r="B95" s="4"/>
      <c r="C95" s="7"/>
      <c r="D95" s="7"/>
      <c r="E95" s="7"/>
      <c r="F95" s="7"/>
      <c r="G95" s="60"/>
      <c r="H95" s="6"/>
      <c r="I95" s="6"/>
      <c r="J95" s="60"/>
      <c r="K95" s="6"/>
      <c r="L95" s="60"/>
      <c r="M95" s="60"/>
      <c r="N95" s="60"/>
      <c r="O95" s="60"/>
    </row>
    <row r="96" spans="1:146" x14ac:dyDescent="0.2">
      <c r="A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7" ht="14.25" x14ac:dyDescent="0.2">
      <c r="A97" s="4"/>
      <c r="B97" s="11" t="s">
        <v>186</v>
      </c>
      <c r="E97" s="102" t="s">
        <v>187</v>
      </c>
      <c r="F97" s="102"/>
      <c r="G97" s="4"/>
      <c r="H97" s="4"/>
      <c r="I97" s="4"/>
      <c r="J97" s="103" t="s">
        <v>409</v>
      </c>
      <c r="K97" s="103"/>
      <c r="L97" s="4"/>
      <c r="M97" s="12"/>
      <c r="N97" s="102"/>
      <c r="O97" s="102"/>
    </row>
    <row r="98" spans="1:17" ht="14.25" x14ac:dyDescent="0.2">
      <c r="A98" s="4"/>
      <c r="B98" s="11"/>
      <c r="E98" s="11"/>
      <c r="F98" s="11"/>
      <c r="G98" s="4"/>
      <c r="H98" s="4"/>
      <c r="I98" s="4"/>
      <c r="J98" s="11"/>
      <c r="K98" s="11"/>
      <c r="L98" s="4"/>
      <c r="M98" s="12"/>
      <c r="N98" s="11"/>
      <c r="O98" s="11"/>
    </row>
    <row r="99" spans="1:17" ht="14.25" x14ac:dyDescent="0.2">
      <c r="A99" s="4"/>
      <c r="B99" s="11"/>
      <c r="E99" s="11"/>
      <c r="F99" s="11"/>
      <c r="G99" s="4"/>
      <c r="H99" s="4"/>
      <c r="I99" s="4"/>
      <c r="J99" s="11"/>
      <c r="K99" s="11"/>
      <c r="L99" s="4"/>
      <c r="M99" s="12"/>
      <c r="N99" s="11"/>
      <c r="O99" s="11"/>
    </row>
    <row r="100" spans="1:17" ht="14.25" x14ac:dyDescent="0.2">
      <c r="A100" s="4"/>
      <c r="B100" s="7"/>
      <c r="C100" s="11"/>
      <c r="D100" s="11"/>
      <c r="G100" s="12"/>
      <c r="H100" s="13"/>
      <c r="I100" s="12"/>
      <c r="J100" s="7"/>
      <c r="K100" s="7"/>
      <c r="L100" s="13"/>
      <c r="M100" s="12"/>
      <c r="N100" s="12"/>
      <c r="O100" s="11"/>
      <c r="P100" s="12"/>
    </row>
    <row r="101" spans="1:17" ht="14.25" x14ac:dyDescent="0.2">
      <c r="A101" s="4"/>
      <c r="B101" s="14"/>
      <c r="C101" s="11"/>
      <c r="D101" s="11"/>
      <c r="E101" s="15"/>
      <c r="F101" s="16"/>
      <c r="G101" s="12"/>
      <c r="H101" s="13"/>
      <c r="I101" s="14"/>
      <c r="J101" s="14"/>
      <c r="K101" s="14"/>
      <c r="L101" s="14"/>
      <c r="M101" s="12"/>
      <c r="N101" s="12"/>
      <c r="O101" s="12"/>
      <c r="P101" s="55"/>
      <c r="Q101" s="56"/>
    </row>
    <row r="102" spans="1:17" ht="14.25" x14ac:dyDescent="0.2">
      <c r="A102" s="4"/>
      <c r="B102" s="11" t="s">
        <v>407</v>
      </c>
      <c r="C102" s="11"/>
      <c r="D102" s="11"/>
      <c r="E102" s="11" t="s">
        <v>406</v>
      </c>
      <c r="F102" s="11"/>
      <c r="G102" s="12"/>
      <c r="H102" s="13"/>
      <c r="I102" s="12"/>
      <c r="J102" s="11" t="s">
        <v>410</v>
      </c>
      <c r="K102" s="11"/>
      <c r="L102" s="13"/>
      <c r="M102" s="102"/>
      <c r="N102" s="102"/>
      <c r="O102" s="102"/>
      <c r="P102" s="12"/>
    </row>
    <row r="103" spans="1:17" x14ac:dyDescent="0.2">
      <c r="A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7" ht="21.75" customHeight="1" x14ac:dyDescent="0.2"/>
    <row r="105" spans="1:17" ht="21.75" customHeight="1" x14ac:dyDescent="0.2"/>
    <row r="106" spans="1:17" ht="21.75" customHeight="1" x14ac:dyDescent="0.2"/>
    <row r="107" spans="1:17" ht="21.75" customHeight="1" x14ac:dyDescent="0.2"/>
    <row r="108" spans="1:17" ht="21.75" customHeight="1" x14ac:dyDescent="0.2"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1:17" ht="21.75" customHeight="1" x14ac:dyDescent="0.2"/>
    <row r="110" spans="1:17" ht="21.75" customHeight="1" x14ac:dyDescent="0.2"/>
    <row r="111" spans="1:17" ht="21.75" customHeight="1" x14ac:dyDescent="0.2"/>
    <row r="112" spans="1:17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x14ac:dyDescent="0.2">
      <c r="B134" s="3"/>
      <c r="C134" s="17"/>
      <c r="D134" s="17"/>
      <c r="E134" s="17"/>
      <c r="F134" s="17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x14ac:dyDescent="0.2">
      <c r="B135" s="3"/>
      <c r="C135" s="17"/>
      <c r="D135" s="17"/>
      <c r="E135" s="17"/>
      <c r="F135" s="17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x14ac:dyDescent="0.2">
      <c r="A136" s="62"/>
    </row>
    <row r="137" spans="1:15" x14ac:dyDescent="0.2">
      <c r="A137" s="62"/>
    </row>
    <row r="140" spans="1:15" s="3" customFormat="1" ht="36" customHeight="1" x14ac:dyDescent="0.2">
      <c r="A140" s="6"/>
      <c r="B140" s="4"/>
      <c r="C140" s="7"/>
      <c r="D140" s="7"/>
      <c r="E140" s="7"/>
      <c r="F140" s="7"/>
      <c r="G140" s="6"/>
      <c r="H140" s="6"/>
      <c r="I140" s="6"/>
      <c r="J140" s="6"/>
      <c r="K140" s="6"/>
      <c r="L140" s="6"/>
      <c r="M140" s="6"/>
      <c r="N140" s="6"/>
      <c r="O140" s="6"/>
    </row>
    <row r="141" spans="1:15" s="3" customFormat="1" ht="36" customHeight="1" x14ac:dyDescent="0.2">
      <c r="A141" s="6"/>
      <c r="B141" s="4"/>
      <c r="C141" s="7"/>
      <c r="D141" s="7"/>
      <c r="E141" s="7"/>
      <c r="F141" s="7"/>
      <c r="G141" s="6"/>
      <c r="H141" s="6"/>
      <c r="I141" s="6"/>
      <c r="J141" s="6"/>
      <c r="K141" s="6"/>
      <c r="L141" s="6"/>
      <c r="M141" s="6"/>
      <c r="N141" s="6"/>
      <c r="O141" s="6"/>
    </row>
    <row r="143" spans="1:15" ht="36" customHeight="1" x14ac:dyDescent="0.2"/>
    <row r="144" spans="1:15" ht="36" customHeight="1" x14ac:dyDescent="0.2"/>
    <row r="145" spans="1:15" ht="36" customHeight="1" x14ac:dyDescent="0.2"/>
    <row r="146" spans="1:15" ht="36" customHeight="1" x14ac:dyDescent="0.2"/>
    <row r="148" spans="1:15" x14ac:dyDescent="0.2">
      <c r="B148" s="10"/>
      <c r="C148" s="18"/>
      <c r="D148" s="18"/>
      <c r="E148" s="18"/>
      <c r="F148" s="18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x14ac:dyDescent="0.2">
      <c r="B149" s="10"/>
      <c r="C149" s="18"/>
      <c r="D149" s="18"/>
      <c r="E149" s="18"/>
      <c r="F149" s="18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x14ac:dyDescent="0.2">
      <c r="A150" s="61"/>
      <c r="B150" s="10"/>
      <c r="C150" s="18"/>
      <c r="D150" s="18"/>
      <c r="E150" s="18"/>
      <c r="F150" s="18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x14ac:dyDescent="0.2">
      <c r="A151" s="61"/>
      <c r="B151" s="10"/>
      <c r="C151" s="18"/>
      <c r="D151" s="18"/>
      <c r="E151" s="18"/>
      <c r="F151" s="18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x14ac:dyDescent="0.2">
      <c r="A152" s="61"/>
      <c r="B152" s="10"/>
      <c r="C152" s="18"/>
      <c r="D152" s="18"/>
      <c r="E152" s="18"/>
      <c r="F152" s="18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x14ac:dyDescent="0.2">
      <c r="A153" s="61"/>
      <c r="B153" s="10"/>
      <c r="C153" s="18"/>
      <c r="D153" s="18"/>
      <c r="E153" s="18"/>
      <c r="F153" s="18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s="10" customFormat="1" ht="36" customHeight="1" x14ac:dyDescent="0.2">
      <c r="A154" s="61"/>
      <c r="C154" s="18"/>
      <c r="D154" s="18"/>
      <c r="E154" s="18"/>
      <c r="F154" s="18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s="10" customFormat="1" ht="36" customHeight="1" x14ac:dyDescent="0.2">
      <c r="A155" s="61"/>
      <c r="C155" s="18"/>
      <c r="D155" s="18"/>
      <c r="E155" s="18"/>
      <c r="F155" s="18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s="10" customFormat="1" ht="36" customHeight="1" x14ac:dyDescent="0.2">
      <c r="A156" s="61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s="10" customFormat="1" ht="36" customHeight="1" x14ac:dyDescent="0.2">
      <c r="A157" s="61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s="10" customFormat="1" ht="36" customHeight="1" x14ac:dyDescent="0.2">
      <c r="A158" s="61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s="10" customFormat="1" ht="36" customHeight="1" x14ac:dyDescent="0.2">
      <c r="A159" s="61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s="10" customFormat="1" ht="36" customHeight="1" x14ac:dyDescent="0.2">
      <c r="A160" s="61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s="10" customFormat="1" ht="36" customHeight="1" x14ac:dyDescent="0.2">
      <c r="A161" s="61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2">
      <c r="A162" s="61"/>
      <c r="B162" s="4"/>
      <c r="C162" s="7"/>
      <c r="D162" s="7"/>
      <c r="E162" s="7"/>
      <c r="F162" s="7"/>
      <c r="G162" s="6"/>
      <c r="H162" s="6"/>
      <c r="I162" s="6"/>
      <c r="J162" s="6"/>
      <c r="K162" s="6"/>
      <c r="L162" s="6"/>
      <c r="M162" s="6"/>
      <c r="N162" s="6"/>
      <c r="O162" s="6"/>
    </row>
    <row r="163" spans="1:15" s="10" customFormat="1" ht="36" customHeight="1" x14ac:dyDescent="0.2">
      <c r="A163" s="61"/>
      <c r="B163" s="4"/>
      <c r="C163" s="7"/>
      <c r="D163" s="7"/>
      <c r="E163" s="7"/>
      <c r="F163" s="7"/>
      <c r="G163" s="6"/>
      <c r="H163" s="6"/>
      <c r="I163" s="6"/>
      <c r="J163" s="6"/>
      <c r="K163" s="6"/>
      <c r="L163" s="6"/>
      <c r="M163" s="6"/>
      <c r="N163" s="6"/>
      <c r="O163" s="6"/>
    </row>
    <row r="164" spans="1:15" s="10" customFormat="1" ht="36" customHeight="1" x14ac:dyDescent="0.2">
      <c r="A164" s="6"/>
      <c r="B164" s="4"/>
      <c r="C164" s="7"/>
      <c r="D164" s="7"/>
      <c r="E164" s="7"/>
      <c r="F164" s="7"/>
      <c r="G164" s="6"/>
      <c r="H164" s="6"/>
      <c r="I164" s="6"/>
      <c r="J164" s="6"/>
      <c r="K164" s="6"/>
      <c r="L164" s="6"/>
      <c r="M164" s="6"/>
      <c r="N164" s="6"/>
      <c r="O164" s="6"/>
    </row>
    <row r="165" spans="1:15" s="10" customFormat="1" ht="36" customHeight="1" x14ac:dyDescent="0.2">
      <c r="A165" s="6"/>
      <c r="B165" s="4"/>
      <c r="C165" s="7"/>
      <c r="D165" s="7"/>
      <c r="E165" s="7"/>
      <c r="F165" s="7"/>
      <c r="G165" s="6"/>
      <c r="H165" s="6"/>
      <c r="I165" s="6"/>
      <c r="J165" s="6"/>
      <c r="K165" s="6"/>
      <c r="L165" s="6"/>
      <c r="M165" s="6"/>
      <c r="N165" s="6"/>
      <c r="O165" s="6"/>
    </row>
    <row r="166" spans="1:15" s="10" customFormat="1" ht="36" customHeight="1" x14ac:dyDescent="0.2">
      <c r="A166" s="6"/>
      <c r="B166" s="4"/>
      <c r="C166" s="7"/>
      <c r="D166" s="7"/>
      <c r="E166" s="7"/>
      <c r="F166" s="7"/>
      <c r="G166" s="6"/>
      <c r="H166" s="6"/>
      <c r="I166" s="6"/>
      <c r="J166" s="6"/>
      <c r="K166" s="6"/>
      <c r="L166" s="6"/>
      <c r="M166" s="6"/>
      <c r="N166" s="6"/>
      <c r="O166" s="6"/>
    </row>
    <row r="167" spans="1:15" s="10" customFormat="1" ht="36" customHeight="1" x14ac:dyDescent="0.2">
      <c r="A167" s="6"/>
      <c r="B167" s="4"/>
      <c r="C167" s="7"/>
      <c r="D167" s="7"/>
      <c r="E167" s="7"/>
      <c r="F167" s="7"/>
      <c r="G167" s="6"/>
      <c r="H167" s="6"/>
      <c r="I167" s="6"/>
      <c r="J167" s="6"/>
      <c r="K167" s="6"/>
      <c r="L167" s="6"/>
      <c r="M167" s="6"/>
      <c r="N167" s="6"/>
      <c r="O167" s="6"/>
    </row>
  </sheetData>
  <mergeCells count="5">
    <mergeCell ref="E97:F97"/>
    <mergeCell ref="J97:K97"/>
    <mergeCell ref="N97:O97"/>
    <mergeCell ref="M102:O102"/>
    <mergeCell ref="A94:F94"/>
  </mergeCells>
  <printOptions horizontalCentered="1"/>
  <pageMargins left="0.7" right="0.7" top="0.75" bottom="0.75" header="0.3" footer="0.3"/>
  <pageSetup paperSize="5" scale="49" fitToHeight="0" orientation="landscape" r:id="rId1"/>
  <headerFooter>
    <oddFooter>&amp;CPágina &amp;P / &amp;N</oddFooter>
  </headerFooter>
  <rowBreaks count="3" manualBreakCount="3">
    <brk id="29" max="14" man="1"/>
    <brk id="58" max="14" man="1"/>
    <brk id="86" max="14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B1" zoomScale="80" zoomScaleNormal="80" zoomScaleSheetLayoutView="73" workbookViewId="0">
      <selection activeCell="B7" sqref="B7:P7"/>
    </sheetView>
  </sheetViews>
  <sheetFormatPr baseColWidth="10" defaultColWidth="9.140625" defaultRowHeight="12.75" x14ac:dyDescent="0.2"/>
  <cols>
    <col min="1" max="1" width="9.140625" style="4"/>
    <col min="2" max="2" width="6.5703125" style="7" customWidth="1"/>
    <col min="3" max="3" width="24.42578125" style="4" customWidth="1"/>
    <col min="4" max="4" width="28.140625" style="4" customWidth="1"/>
    <col min="5" max="5" width="25.42578125" style="4" customWidth="1"/>
    <col min="6" max="6" width="21.85546875" style="7" customWidth="1"/>
    <col min="7" max="7" width="22.5703125" style="7" customWidth="1"/>
    <col min="8" max="8" width="18.28515625" style="4" customWidth="1"/>
    <col min="9" max="10" width="13.28515625" style="4" customWidth="1"/>
    <col min="11" max="11" width="12.7109375" style="4" customWidth="1"/>
    <col min="12" max="12" width="14.28515625" style="4" customWidth="1"/>
    <col min="13" max="13" width="16.42578125" style="4" customWidth="1"/>
    <col min="14" max="16" width="13.28515625" style="4" customWidth="1"/>
    <col min="17" max="16384" width="9.140625" style="4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12"/>
    </row>
    <row r="4" spans="2:21" ht="19.5" customHeight="1" x14ac:dyDescent="0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21" ht="9.75" customHeight="1" x14ac:dyDescent="0.2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25">
      <c r="B6" s="110" t="s">
        <v>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2:21" ht="26.25" customHeight="1" x14ac:dyDescent="0.2">
      <c r="B7" s="108" t="s">
        <v>430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2:21" ht="10.5" customHeight="1" x14ac:dyDescent="0.2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1.25" x14ac:dyDescent="0.2">
      <c r="B9" s="109" t="s">
        <v>188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0" spans="2:21" ht="14.25" customHeight="1" thickBot="1" x14ac:dyDescent="0.25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">
      <c r="B11" s="2" t="s">
        <v>189</v>
      </c>
      <c r="C11" s="1" t="s">
        <v>2</v>
      </c>
      <c r="D11" s="1" t="s">
        <v>190</v>
      </c>
      <c r="E11" s="1" t="s">
        <v>4</v>
      </c>
      <c r="F11" s="1" t="s">
        <v>5</v>
      </c>
      <c r="G11" s="1" t="s">
        <v>6</v>
      </c>
      <c r="H11" s="1" t="s">
        <v>191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78" t="s">
        <v>192</v>
      </c>
    </row>
    <row r="12" spans="2:21" s="5" customFormat="1" ht="32.1" customHeight="1" x14ac:dyDescent="0.2">
      <c r="B12" s="69">
        <v>1</v>
      </c>
      <c r="C12" s="83" t="s">
        <v>193</v>
      </c>
      <c r="D12" s="69" t="s">
        <v>194</v>
      </c>
      <c r="E12" s="69" t="s">
        <v>195</v>
      </c>
      <c r="F12" s="69" t="s">
        <v>196</v>
      </c>
      <c r="G12" s="69" t="s">
        <v>23</v>
      </c>
      <c r="H12" s="84">
        <v>11500</v>
      </c>
      <c r="I12" s="85">
        <v>0</v>
      </c>
      <c r="J12" s="84">
        <v>11500</v>
      </c>
      <c r="K12" s="84">
        <v>0</v>
      </c>
      <c r="L12" s="85">
        <v>0</v>
      </c>
      <c r="M12" s="84">
        <v>0</v>
      </c>
      <c r="N12" s="85">
        <v>0</v>
      </c>
      <c r="O12" s="84">
        <v>0</v>
      </c>
      <c r="P12" s="85">
        <v>11500</v>
      </c>
    </row>
    <row r="13" spans="2:21" s="5" customFormat="1" ht="32.1" customHeight="1" x14ac:dyDescent="0.2">
      <c r="B13" s="69">
        <v>2</v>
      </c>
      <c r="C13" s="83" t="s">
        <v>197</v>
      </c>
      <c r="D13" s="69" t="s">
        <v>194</v>
      </c>
      <c r="E13" s="69" t="s">
        <v>195</v>
      </c>
      <c r="F13" s="69" t="s">
        <v>196</v>
      </c>
      <c r="G13" s="69" t="s">
        <v>20</v>
      </c>
      <c r="H13" s="85">
        <v>11500</v>
      </c>
      <c r="I13" s="84">
        <v>0</v>
      </c>
      <c r="J13" s="84">
        <v>11500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11500</v>
      </c>
    </row>
    <row r="14" spans="2:21" s="5" customFormat="1" ht="32.1" customHeight="1" x14ac:dyDescent="0.2">
      <c r="B14" s="69">
        <v>3</v>
      </c>
      <c r="C14" s="83" t="s">
        <v>198</v>
      </c>
      <c r="D14" s="69" t="s">
        <v>194</v>
      </c>
      <c r="E14" s="69" t="s">
        <v>195</v>
      </c>
      <c r="F14" s="69" t="s">
        <v>196</v>
      </c>
      <c r="G14" s="69" t="s">
        <v>23</v>
      </c>
      <c r="H14" s="85">
        <v>25000</v>
      </c>
      <c r="I14" s="84">
        <v>0</v>
      </c>
      <c r="J14" s="84">
        <v>25000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5">
        <v>25000</v>
      </c>
      <c r="U14" s="66"/>
    </row>
    <row r="15" spans="2:21" s="5" customFormat="1" ht="32.1" customHeight="1" x14ac:dyDescent="0.2">
      <c r="B15" s="69">
        <v>4</v>
      </c>
      <c r="C15" s="83" t="s">
        <v>199</v>
      </c>
      <c r="D15" s="69" t="s">
        <v>194</v>
      </c>
      <c r="E15" s="69" t="s">
        <v>195</v>
      </c>
      <c r="F15" s="69" t="s">
        <v>196</v>
      </c>
      <c r="G15" s="69" t="s">
        <v>23</v>
      </c>
      <c r="H15" s="85">
        <v>30000</v>
      </c>
      <c r="I15" s="84">
        <v>0</v>
      </c>
      <c r="J15" s="84">
        <v>30000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5">
        <v>30000</v>
      </c>
    </row>
    <row r="16" spans="2:21" s="5" customFormat="1" ht="32.1" customHeight="1" x14ac:dyDescent="0.2">
      <c r="B16" s="69">
        <v>5</v>
      </c>
      <c r="C16" s="83" t="s">
        <v>200</v>
      </c>
      <c r="D16" s="69" t="s">
        <v>194</v>
      </c>
      <c r="E16" s="69" t="s">
        <v>195</v>
      </c>
      <c r="F16" s="69" t="s">
        <v>196</v>
      </c>
      <c r="G16" s="69" t="s">
        <v>20</v>
      </c>
      <c r="H16" s="85">
        <v>11500</v>
      </c>
      <c r="I16" s="84">
        <v>0</v>
      </c>
      <c r="J16" s="84">
        <v>11500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5">
        <v>11500</v>
      </c>
    </row>
    <row r="17" spans="2:17" s="5" customFormat="1" ht="32.1" customHeight="1" x14ac:dyDescent="0.2">
      <c r="B17" s="69">
        <v>6</v>
      </c>
      <c r="C17" s="83" t="s">
        <v>201</v>
      </c>
      <c r="D17" s="69" t="s">
        <v>194</v>
      </c>
      <c r="E17" s="69" t="s">
        <v>195</v>
      </c>
      <c r="F17" s="69" t="s">
        <v>196</v>
      </c>
      <c r="G17" s="69" t="s">
        <v>23</v>
      </c>
      <c r="H17" s="85">
        <v>15000</v>
      </c>
      <c r="I17" s="84">
        <v>0</v>
      </c>
      <c r="J17" s="84">
        <v>15000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5">
        <v>15000</v>
      </c>
    </row>
    <row r="18" spans="2:17" s="5" customFormat="1" ht="31.5" customHeight="1" x14ac:dyDescent="0.2">
      <c r="B18" s="69">
        <v>7</v>
      </c>
      <c r="C18" s="83" t="s">
        <v>420</v>
      </c>
      <c r="D18" s="69" t="s">
        <v>194</v>
      </c>
      <c r="E18" s="69" t="s">
        <v>195</v>
      </c>
      <c r="F18" s="69" t="s">
        <v>196</v>
      </c>
      <c r="G18" s="69" t="s">
        <v>23</v>
      </c>
      <c r="H18" s="85">
        <v>15000</v>
      </c>
      <c r="I18" s="84">
        <v>0</v>
      </c>
      <c r="J18" s="84">
        <v>15000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5">
        <v>15000</v>
      </c>
    </row>
    <row r="19" spans="2:17" s="5" customFormat="1" ht="31.5" customHeight="1" x14ac:dyDescent="0.2">
      <c r="B19" s="69">
        <v>8</v>
      </c>
      <c r="C19" s="83" t="s">
        <v>202</v>
      </c>
      <c r="D19" s="69" t="s">
        <v>194</v>
      </c>
      <c r="E19" s="69" t="s">
        <v>195</v>
      </c>
      <c r="F19" s="69" t="s">
        <v>196</v>
      </c>
      <c r="G19" s="69" t="s">
        <v>20</v>
      </c>
      <c r="H19" s="85">
        <v>11500</v>
      </c>
      <c r="I19" s="84">
        <v>0</v>
      </c>
      <c r="J19" s="84">
        <v>11500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5">
        <v>11500</v>
      </c>
    </row>
    <row r="20" spans="2:17" s="5" customFormat="1" ht="31.5" customHeight="1" x14ac:dyDescent="0.2">
      <c r="B20" s="69">
        <v>9</v>
      </c>
      <c r="C20" s="83" t="s">
        <v>203</v>
      </c>
      <c r="D20" s="69" t="s">
        <v>194</v>
      </c>
      <c r="E20" s="69" t="s">
        <v>195</v>
      </c>
      <c r="F20" s="69" t="s">
        <v>196</v>
      </c>
      <c r="G20" s="69" t="s">
        <v>23</v>
      </c>
      <c r="H20" s="85">
        <v>11500</v>
      </c>
      <c r="I20" s="84">
        <v>0</v>
      </c>
      <c r="J20" s="84">
        <v>11500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5">
        <v>11500</v>
      </c>
    </row>
    <row r="21" spans="2:17" ht="24.75" customHeight="1" x14ac:dyDescent="0.2">
      <c r="B21" s="111" t="s">
        <v>185</v>
      </c>
      <c r="C21" s="111"/>
      <c r="D21" s="111"/>
      <c r="E21" s="111"/>
      <c r="F21" s="111"/>
      <c r="G21" s="111"/>
      <c r="H21" s="79">
        <f>SUM(H12:H20)</f>
        <v>142500</v>
      </c>
      <c r="I21" s="79">
        <f>SUM(I12:I19)</f>
        <v>0</v>
      </c>
      <c r="J21" s="79">
        <f>SUM(H12:H20)</f>
        <v>142500</v>
      </c>
      <c r="K21" s="79">
        <f t="shared" ref="K21:O21" si="0">SUM(K12:K19)</f>
        <v>0</v>
      </c>
      <c r="L21" s="79">
        <f t="shared" si="0"/>
        <v>0</v>
      </c>
      <c r="M21" s="79">
        <f t="shared" si="0"/>
        <v>0</v>
      </c>
      <c r="N21" s="79">
        <f t="shared" si="0"/>
        <v>0</v>
      </c>
      <c r="O21" s="79">
        <f t="shared" si="0"/>
        <v>0</v>
      </c>
      <c r="P21" s="79">
        <f>SUM(P12:P20)</f>
        <v>142500</v>
      </c>
    </row>
    <row r="22" spans="2:17" ht="21.75" customHeight="1" x14ac:dyDescent="0.2">
      <c r="J22" s="65">
        <f>SUM(J12:J20)</f>
        <v>142500</v>
      </c>
    </row>
    <row r="23" spans="2:17" ht="21.75" customHeight="1" x14ac:dyDescent="0.2">
      <c r="D23" s="11" t="s">
        <v>186</v>
      </c>
      <c r="G23" s="102" t="s">
        <v>187</v>
      </c>
      <c r="H23" s="102"/>
      <c r="L23" s="102" t="s">
        <v>187</v>
      </c>
      <c r="M23" s="102"/>
    </row>
    <row r="24" spans="2:17" s="7" customFormat="1" ht="21.75" customHeight="1" x14ac:dyDescent="0.2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2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2">
      <c r="C26" s="4"/>
      <c r="D26" s="11" t="s">
        <v>418</v>
      </c>
      <c r="E26" s="12"/>
      <c r="F26" s="11"/>
      <c r="G26" s="102" t="s">
        <v>417</v>
      </c>
      <c r="H26" s="102"/>
      <c r="I26" s="12"/>
      <c r="J26" s="13"/>
      <c r="K26" s="12"/>
      <c r="L26" s="102" t="s">
        <v>206</v>
      </c>
      <c r="M26" s="102"/>
      <c r="N26" s="4"/>
      <c r="O26" s="4"/>
      <c r="P26" s="4"/>
      <c r="Q26" s="4"/>
    </row>
    <row r="27" spans="2:17" s="7" customFormat="1" ht="21.75" customHeight="1" x14ac:dyDescent="0.2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2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">
      <c r="B39" s="4"/>
    </row>
    <row r="40" spans="2:17" ht="21.75" customHeight="1" x14ac:dyDescent="0.2">
      <c r="B40" s="4"/>
    </row>
    <row r="41" spans="2:17" ht="21.75" customHeight="1" x14ac:dyDescent="0.2">
      <c r="B41" s="4"/>
    </row>
    <row r="42" spans="2:17" ht="21.75" customHeight="1" x14ac:dyDescent="0.2">
      <c r="B42" s="4"/>
    </row>
    <row r="43" spans="2:17" ht="21.75" customHeight="1" x14ac:dyDescent="0.2">
      <c r="B43" s="4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3" customFormat="1" ht="36" customHeight="1" x14ac:dyDescent="0.2">
      <c r="B53" s="17"/>
      <c r="F53" s="17"/>
      <c r="G53" s="17"/>
    </row>
    <row r="54" spans="2:7" s="3" customFormat="1" ht="36" customHeight="1" x14ac:dyDescent="0.2">
      <c r="B54" s="17"/>
      <c r="F54" s="17"/>
      <c r="G54" s="17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10" customFormat="1" ht="36" customHeight="1" x14ac:dyDescent="0.2">
      <c r="B67" s="18"/>
    </row>
    <row r="68" spans="2:2" s="10" customFormat="1" ht="36" customHeight="1" x14ac:dyDescent="0.2">
      <c r="B68" s="18"/>
    </row>
    <row r="69" spans="2:2" s="10" customFormat="1" ht="36" customHeight="1" x14ac:dyDescent="0.2">
      <c r="B69" s="18"/>
    </row>
    <row r="70" spans="2:2" s="10" customFormat="1" ht="36" customHeight="1" x14ac:dyDescent="0.2">
      <c r="B70" s="18"/>
    </row>
    <row r="71" spans="2:2" s="10" customFormat="1" ht="36" customHeight="1" x14ac:dyDescent="0.2">
      <c r="B71" s="18"/>
    </row>
    <row r="72" spans="2:2" s="10" customFormat="1" ht="36" customHeight="1" x14ac:dyDescent="0.2">
      <c r="B72" s="18"/>
    </row>
    <row r="73" spans="2:2" s="10" customFormat="1" ht="36" customHeight="1" x14ac:dyDescent="0.2">
      <c r="B73" s="18"/>
    </row>
    <row r="74" spans="2:2" s="10" customFormat="1" ht="36" customHeight="1" x14ac:dyDescent="0.2">
      <c r="B74" s="18"/>
    </row>
    <row r="75" spans="2:2" s="10" customFormat="1" ht="36" customHeight="1" x14ac:dyDescent="0.2">
      <c r="B75" s="18"/>
    </row>
    <row r="76" spans="2:2" s="10" customFormat="1" ht="36" customHeight="1" x14ac:dyDescent="0.2">
      <c r="B76" s="18"/>
    </row>
    <row r="77" spans="2:2" s="10" customFormat="1" ht="36" customHeight="1" x14ac:dyDescent="0.2">
      <c r="B77" s="18"/>
    </row>
    <row r="78" spans="2:2" s="10" customFormat="1" ht="36" customHeight="1" x14ac:dyDescent="0.2">
      <c r="B78" s="18"/>
    </row>
    <row r="79" spans="2:2" s="10" customFormat="1" ht="36" customHeight="1" x14ac:dyDescent="0.2">
      <c r="B79" s="18"/>
    </row>
    <row r="80" spans="2:2" s="10" customFormat="1" ht="36" customHeight="1" x14ac:dyDescent="0.2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6"/>
  <sheetViews>
    <sheetView topLeftCell="A16" zoomScale="90" zoomScaleNormal="90" zoomScaleSheetLayoutView="59" workbookViewId="0">
      <selection activeCell="C25" sqref="C25"/>
    </sheetView>
  </sheetViews>
  <sheetFormatPr baseColWidth="10" defaultColWidth="11.5703125" defaultRowHeight="12.75" x14ac:dyDescent="0.2"/>
  <cols>
    <col min="1" max="1" width="1.5703125" style="4" customWidth="1"/>
    <col min="2" max="2" width="6.28515625" style="4" customWidth="1"/>
    <col min="3" max="3" width="35.5703125" style="4" customWidth="1"/>
    <col min="4" max="4" width="55.5703125" style="4" customWidth="1"/>
    <col min="5" max="5" width="53.140625" style="4" customWidth="1"/>
    <col min="6" max="6" width="27.140625" style="4" customWidth="1"/>
    <col min="7" max="7" width="14.5703125" style="7" customWidth="1"/>
    <col min="8" max="8" width="13.42578125" style="4" bestFit="1" customWidth="1"/>
    <col min="9" max="9" width="9.85546875" style="4" bestFit="1" customWidth="1"/>
    <col min="10" max="10" width="13.42578125" style="4" bestFit="1" customWidth="1"/>
    <col min="11" max="11" width="11.42578125" style="4" customWidth="1"/>
    <col min="12" max="12" width="12.28515625" style="4" bestFit="1" customWidth="1"/>
    <col min="13" max="13" width="10.42578125" style="4" customWidth="1"/>
    <col min="14" max="14" width="11.28515625" style="4" bestFit="1" customWidth="1"/>
    <col min="15" max="15" width="15" style="4" customWidth="1"/>
    <col min="16" max="16" width="14.85546875" style="4" customWidth="1"/>
    <col min="17" max="16384" width="11.5703125" style="4"/>
  </cols>
  <sheetData>
    <row r="6" spans="1:16" x14ac:dyDescent="0.2">
      <c r="C6" s="54"/>
    </row>
    <row r="7" spans="1:16" x14ac:dyDescent="0.2">
      <c r="B7" s="6"/>
      <c r="F7" s="7"/>
    </row>
    <row r="8" spans="1:16" x14ac:dyDescent="0.2">
      <c r="B8" s="6"/>
      <c r="F8" s="7"/>
    </row>
    <row r="9" spans="1:16" x14ac:dyDescent="0.2">
      <c r="B9" s="6"/>
      <c r="F9" s="7"/>
    </row>
    <row r="10" spans="1:16" x14ac:dyDescent="0.2">
      <c r="G10" s="4"/>
    </row>
    <row r="11" spans="1:16" ht="15.75" x14ac:dyDescent="0.25">
      <c r="B11" s="110" t="s">
        <v>0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spans="1:16" x14ac:dyDescent="0.2">
      <c r="B12" s="108" t="s">
        <v>431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1:16" x14ac:dyDescent="0.2">
      <c r="A13" s="8"/>
      <c r="B13" s="109" t="s">
        <v>207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ht="13.5" thickBot="1" x14ac:dyDescent="0.25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25">
      <c r="B15" s="2" t="s">
        <v>189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191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 t="s">
        <v>14</v>
      </c>
      <c r="P15" s="78" t="s">
        <v>192</v>
      </c>
    </row>
    <row r="16" spans="1:16" ht="24" customHeight="1" x14ac:dyDescent="0.2">
      <c r="A16"/>
      <c r="B16" s="86">
        <v>1</v>
      </c>
      <c r="C16" s="87" t="s">
        <v>56</v>
      </c>
      <c r="D16" s="87" t="s">
        <v>57</v>
      </c>
      <c r="E16" s="87" t="s">
        <v>58</v>
      </c>
      <c r="F16" s="87" t="s">
        <v>30</v>
      </c>
      <c r="G16" s="88" t="s">
        <v>20</v>
      </c>
      <c r="H16" s="89">
        <v>5000</v>
      </c>
      <c r="I16" s="90">
        <v>0</v>
      </c>
      <c r="J16" s="89">
        <v>5000</v>
      </c>
      <c r="K16" s="89">
        <v>143.5</v>
      </c>
      <c r="L16" s="89">
        <v>0</v>
      </c>
      <c r="M16" s="89">
        <v>152</v>
      </c>
      <c r="N16" s="91">
        <v>0</v>
      </c>
      <c r="O16" s="89">
        <v>295.5</v>
      </c>
      <c r="P16" s="92">
        <v>4704.5</v>
      </c>
    </row>
    <row r="17" spans="1:16" ht="24" customHeight="1" x14ac:dyDescent="0.2">
      <c r="B17" s="93">
        <v>2</v>
      </c>
      <c r="C17" s="67" t="s">
        <v>60</v>
      </c>
      <c r="D17" s="67" t="s">
        <v>57</v>
      </c>
      <c r="E17" s="67" t="s">
        <v>61</v>
      </c>
      <c r="F17" s="67" t="s">
        <v>33</v>
      </c>
      <c r="G17" s="69" t="s">
        <v>23</v>
      </c>
      <c r="H17" s="84">
        <v>10000</v>
      </c>
      <c r="I17" s="85">
        <v>0</v>
      </c>
      <c r="J17" s="84">
        <v>10000</v>
      </c>
      <c r="K17" s="84">
        <v>287</v>
      </c>
      <c r="L17" s="89" t="s">
        <v>47</v>
      </c>
      <c r="M17" s="89">
        <v>304</v>
      </c>
      <c r="N17" s="89">
        <v>0</v>
      </c>
      <c r="O17" s="89">
        <v>591</v>
      </c>
      <c r="P17" s="92">
        <f t="shared" ref="P17:P21" si="0">(J17-O17)</f>
        <v>9409</v>
      </c>
    </row>
    <row r="18" spans="1:16" ht="24" customHeight="1" x14ac:dyDescent="0.2">
      <c r="B18" s="86">
        <v>3</v>
      </c>
      <c r="C18" s="67" t="s">
        <v>62</v>
      </c>
      <c r="D18" s="67" t="s">
        <v>63</v>
      </c>
      <c r="E18" s="67" t="s">
        <v>208</v>
      </c>
      <c r="F18" s="67" t="s">
        <v>19</v>
      </c>
      <c r="G18" s="69" t="s">
        <v>20</v>
      </c>
      <c r="H18" s="84">
        <v>35000</v>
      </c>
      <c r="I18" s="84">
        <v>0</v>
      </c>
      <c r="J18" s="84">
        <v>35000</v>
      </c>
      <c r="K18" s="84">
        <v>1004.5</v>
      </c>
      <c r="L18" s="89">
        <v>8148.24</v>
      </c>
      <c r="M18" s="89">
        <v>1064</v>
      </c>
      <c r="N18" s="89">
        <v>0</v>
      </c>
      <c r="O18" s="89">
        <f t="shared" ref="O18:O24" si="1">SUM(K18:N18)</f>
        <v>10216.74</v>
      </c>
      <c r="P18" s="92">
        <f t="shared" si="0"/>
        <v>24783.260000000002</v>
      </c>
    </row>
    <row r="19" spans="1:16" ht="24" customHeight="1" x14ac:dyDescent="0.2">
      <c r="B19" s="86">
        <v>4</v>
      </c>
      <c r="C19" s="67" t="s">
        <v>82</v>
      </c>
      <c r="D19" s="67" t="s">
        <v>83</v>
      </c>
      <c r="E19" s="67" t="s">
        <v>84</v>
      </c>
      <c r="F19" s="67" t="s">
        <v>30</v>
      </c>
      <c r="G19" s="69" t="s">
        <v>20</v>
      </c>
      <c r="H19" s="84">
        <v>30000</v>
      </c>
      <c r="I19" s="85">
        <v>0</v>
      </c>
      <c r="J19" s="84">
        <v>30000</v>
      </c>
      <c r="K19" s="84">
        <v>861</v>
      </c>
      <c r="L19" s="89">
        <v>7056.75</v>
      </c>
      <c r="M19" s="89">
        <v>912</v>
      </c>
      <c r="N19" s="89">
        <v>0</v>
      </c>
      <c r="O19" s="89">
        <f t="shared" si="1"/>
        <v>8829.75</v>
      </c>
      <c r="P19" s="92">
        <f t="shared" si="0"/>
        <v>21170.25</v>
      </c>
    </row>
    <row r="20" spans="1:16" ht="24" customHeight="1" x14ac:dyDescent="0.2">
      <c r="B20" s="93">
        <v>5</v>
      </c>
      <c r="C20" s="67" t="s">
        <v>90</v>
      </c>
      <c r="D20" s="67" t="s">
        <v>88</v>
      </c>
      <c r="E20" s="67" t="s">
        <v>91</v>
      </c>
      <c r="F20" s="67" t="s">
        <v>33</v>
      </c>
      <c r="G20" s="69" t="s">
        <v>20</v>
      </c>
      <c r="H20" s="84">
        <v>10000</v>
      </c>
      <c r="I20" s="85">
        <v>0</v>
      </c>
      <c r="J20" s="84">
        <v>10000</v>
      </c>
      <c r="K20" s="84">
        <v>287</v>
      </c>
      <c r="L20" s="89" t="s">
        <v>47</v>
      </c>
      <c r="M20" s="89">
        <v>304</v>
      </c>
      <c r="N20" s="89">
        <v>0</v>
      </c>
      <c r="O20" s="89">
        <f t="shared" si="1"/>
        <v>591</v>
      </c>
      <c r="P20" s="92">
        <f t="shared" si="0"/>
        <v>9409</v>
      </c>
    </row>
    <row r="21" spans="1:16" ht="24" customHeight="1" x14ac:dyDescent="0.2">
      <c r="A21" s="5"/>
      <c r="B21" s="86">
        <v>6</v>
      </c>
      <c r="C21" s="67" t="s">
        <v>125</v>
      </c>
      <c r="D21" s="67" t="s">
        <v>123</v>
      </c>
      <c r="E21" s="67" t="s">
        <v>126</v>
      </c>
      <c r="F21" s="67" t="s">
        <v>30</v>
      </c>
      <c r="G21" s="69" t="s">
        <v>20</v>
      </c>
      <c r="H21" s="84">
        <v>50000</v>
      </c>
      <c r="I21" s="84">
        <v>0</v>
      </c>
      <c r="J21" s="84">
        <v>50000</v>
      </c>
      <c r="K21" s="84">
        <v>1435</v>
      </c>
      <c r="L21" s="89">
        <v>10093.629999999999</v>
      </c>
      <c r="M21" s="89">
        <v>1520</v>
      </c>
      <c r="N21" s="89">
        <v>0</v>
      </c>
      <c r="O21" s="89">
        <v>13048.63</v>
      </c>
      <c r="P21" s="92">
        <f t="shared" si="0"/>
        <v>36951.370000000003</v>
      </c>
    </row>
    <row r="22" spans="1:16" ht="24" customHeight="1" x14ac:dyDescent="0.2">
      <c r="A22" s="5"/>
      <c r="B22" s="86">
        <v>7</v>
      </c>
      <c r="C22" s="67" t="s">
        <v>141</v>
      </c>
      <c r="D22" s="67" t="s">
        <v>123</v>
      </c>
      <c r="E22" s="67" t="s">
        <v>437</v>
      </c>
      <c r="F22" s="67" t="s">
        <v>30</v>
      </c>
      <c r="G22" s="69" t="s">
        <v>20</v>
      </c>
      <c r="H22" s="84">
        <v>10000</v>
      </c>
      <c r="I22" s="84">
        <v>0</v>
      </c>
      <c r="J22" s="84">
        <v>10000</v>
      </c>
      <c r="K22" s="84">
        <v>287</v>
      </c>
      <c r="L22" s="89">
        <v>0</v>
      </c>
      <c r="M22" s="89">
        <v>304</v>
      </c>
      <c r="N22" s="89">
        <v>0</v>
      </c>
      <c r="O22" s="89">
        <v>591</v>
      </c>
      <c r="P22" s="92">
        <v>9409</v>
      </c>
    </row>
    <row r="23" spans="1:16" ht="24" customHeight="1" x14ac:dyDescent="0.2">
      <c r="A23"/>
      <c r="B23" s="93">
        <v>8</v>
      </c>
      <c r="C23" s="87" t="s">
        <v>122</v>
      </c>
      <c r="D23" s="87" t="s">
        <v>123</v>
      </c>
      <c r="E23" s="87" t="s">
        <v>124</v>
      </c>
      <c r="F23" s="87" t="s">
        <v>30</v>
      </c>
      <c r="G23" s="88" t="s">
        <v>20</v>
      </c>
      <c r="H23" s="89">
        <v>105000</v>
      </c>
      <c r="I23" s="90">
        <v>0</v>
      </c>
      <c r="J23" s="89">
        <v>105000</v>
      </c>
      <c r="K23" s="89">
        <v>3013.5</v>
      </c>
      <c r="L23" s="89">
        <v>22402.799999999999</v>
      </c>
      <c r="M23" s="89">
        <v>3192</v>
      </c>
      <c r="N23" s="89">
        <v>0</v>
      </c>
      <c r="O23" s="89">
        <v>28608.3</v>
      </c>
      <c r="P23" s="92">
        <v>76391.7</v>
      </c>
    </row>
    <row r="24" spans="1:16" ht="24" customHeight="1" x14ac:dyDescent="0.2">
      <c r="A24"/>
      <c r="B24" s="86">
        <v>9</v>
      </c>
      <c r="C24" s="87" t="s">
        <v>161</v>
      </c>
      <c r="D24" s="87" t="s">
        <v>162</v>
      </c>
      <c r="E24" s="87" t="s">
        <v>163</v>
      </c>
      <c r="F24" s="87" t="s">
        <v>33</v>
      </c>
      <c r="G24" s="88" t="s">
        <v>20</v>
      </c>
      <c r="H24" s="89">
        <v>40000</v>
      </c>
      <c r="I24" s="90">
        <v>0</v>
      </c>
      <c r="J24" s="89">
        <v>40000</v>
      </c>
      <c r="K24" s="89">
        <v>1148</v>
      </c>
      <c r="L24" s="89">
        <v>9409</v>
      </c>
      <c r="M24" s="89">
        <v>1216</v>
      </c>
      <c r="N24" s="89">
        <v>0</v>
      </c>
      <c r="O24" s="89">
        <f t="shared" si="1"/>
        <v>11773</v>
      </c>
      <c r="P24" s="92">
        <f>(J24-O24)</f>
        <v>28227</v>
      </c>
    </row>
    <row r="25" spans="1:16" ht="24" customHeight="1" thickBot="1" x14ac:dyDescent="0.25">
      <c r="A25"/>
      <c r="B25" s="86">
        <v>10</v>
      </c>
      <c r="C25" s="94" t="s">
        <v>166</v>
      </c>
      <c r="D25" s="94" t="s">
        <v>162</v>
      </c>
      <c r="E25" s="94" t="s">
        <v>165</v>
      </c>
      <c r="F25" s="94" t="s">
        <v>33</v>
      </c>
      <c r="G25" s="95" t="s">
        <v>20</v>
      </c>
      <c r="H25" s="96">
        <v>15000</v>
      </c>
      <c r="I25" s="97">
        <v>0</v>
      </c>
      <c r="J25" s="96">
        <v>15000</v>
      </c>
      <c r="K25" s="96">
        <v>430.5</v>
      </c>
      <c r="L25" s="96">
        <v>0</v>
      </c>
      <c r="M25" s="96">
        <v>456</v>
      </c>
      <c r="N25" s="96">
        <v>0</v>
      </c>
      <c r="O25" s="96">
        <v>886.5</v>
      </c>
      <c r="P25" s="98">
        <f>(J25-O25)</f>
        <v>14113.5</v>
      </c>
    </row>
    <row r="26" spans="1:16" ht="24" customHeight="1" thickBot="1" x14ac:dyDescent="0.25">
      <c r="B26" s="114" t="s">
        <v>185</v>
      </c>
      <c r="C26" s="115"/>
      <c r="D26" s="115"/>
      <c r="E26" s="115"/>
      <c r="F26" s="115"/>
      <c r="G26" s="116"/>
      <c r="H26" s="47">
        <f>SUM(H16:H25)</f>
        <v>310000</v>
      </c>
      <c r="I26" s="47">
        <f>SUM(I16:I25)</f>
        <v>0</v>
      </c>
      <c r="J26" s="47">
        <f>SUM(J16:J25)</f>
        <v>310000</v>
      </c>
      <c r="K26" s="47">
        <f>SUM(K16:K25)</f>
        <v>8897</v>
      </c>
      <c r="L26" s="47">
        <f t="shared" ref="L26:O26" si="2">SUM(L16:L25)</f>
        <v>57110.42</v>
      </c>
      <c r="M26" s="47">
        <f>SUM(M16:M25)</f>
        <v>9424</v>
      </c>
      <c r="N26" s="47">
        <f t="shared" si="2"/>
        <v>0</v>
      </c>
      <c r="O26" s="47">
        <f t="shared" si="2"/>
        <v>75431.42</v>
      </c>
      <c r="P26" s="48">
        <f>SUM(P16:P25)</f>
        <v>234568.58000000002</v>
      </c>
    </row>
    <row r="29" spans="1:16" ht="14.25" x14ac:dyDescent="0.2">
      <c r="D29" s="11" t="s">
        <v>186</v>
      </c>
      <c r="F29" s="102" t="s">
        <v>187</v>
      </c>
      <c r="G29" s="102"/>
      <c r="L29" s="102" t="s">
        <v>187</v>
      </c>
      <c r="M29" s="102"/>
      <c r="N29" s="102"/>
    </row>
    <row r="30" spans="1:16" ht="14.25" x14ac:dyDescent="0.2">
      <c r="E30" s="12"/>
      <c r="F30" s="11"/>
      <c r="K30" s="12"/>
      <c r="L30" s="12"/>
      <c r="M30" s="12"/>
      <c r="N30" s="12"/>
    </row>
    <row r="31" spans="1:16" ht="14.25" x14ac:dyDescent="0.2">
      <c r="E31" s="12"/>
      <c r="F31" s="11"/>
      <c r="K31" s="12"/>
      <c r="L31" s="12"/>
      <c r="M31" s="12"/>
      <c r="N31" s="12"/>
    </row>
    <row r="32" spans="1:16" ht="14.25" x14ac:dyDescent="0.2">
      <c r="D32" s="14"/>
      <c r="E32" s="12"/>
      <c r="F32" s="15"/>
      <c r="G32" s="16"/>
      <c r="H32" s="13"/>
      <c r="K32" s="12"/>
      <c r="L32" s="112"/>
      <c r="M32" s="112"/>
      <c r="N32" s="112"/>
      <c r="O32" s="12"/>
      <c r="P32" s="12"/>
    </row>
    <row r="33" spans="4:16" ht="14.25" x14ac:dyDescent="0.2">
      <c r="D33" s="11" t="s">
        <v>204</v>
      </c>
      <c r="E33" s="12"/>
      <c r="F33" s="113" t="s">
        <v>205</v>
      </c>
      <c r="G33" s="113"/>
      <c r="H33" s="13"/>
      <c r="K33" s="12"/>
      <c r="L33" s="102" t="s">
        <v>206</v>
      </c>
      <c r="M33" s="102"/>
      <c r="N33" s="102"/>
      <c r="O33" s="12"/>
      <c r="P33" s="12"/>
    </row>
    <row r="34" spans="4:16" ht="14.25" x14ac:dyDescent="0.2">
      <c r="E34" s="12"/>
      <c r="F34" s="11"/>
      <c r="K34" s="12"/>
      <c r="L34" s="12"/>
      <c r="M34" s="12"/>
      <c r="N34" s="12"/>
    </row>
    <row r="35" spans="4:16" ht="14.25" x14ac:dyDescent="0.2">
      <c r="E35" s="12"/>
      <c r="F35" s="11"/>
      <c r="K35" s="12"/>
      <c r="L35" s="12"/>
      <c r="M35" s="12"/>
      <c r="N35" s="12"/>
    </row>
    <row r="36" spans="4:16" x14ac:dyDescent="0.2">
      <c r="G36" s="4"/>
    </row>
  </sheetData>
  <mergeCells count="9">
    <mergeCell ref="L32:N32"/>
    <mergeCell ref="F33:G33"/>
    <mergeCell ref="L33:N33"/>
    <mergeCell ref="B11:P11"/>
    <mergeCell ref="B12:P12"/>
    <mergeCell ref="B13:P13"/>
    <mergeCell ref="B26:G26"/>
    <mergeCell ref="F29:G29"/>
    <mergeCell ref="L29:N29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7"/>
  <sheetViews>
    <sheetView topLeftCell="A19" zoomScale="64" zoomScaleNormal="64" zoomScaleSheetLayoutView="67" workbookViewId="0">
      <selection activeCell="C34" sqref="C34"/>
    </sheetView>
  </sheetViews>
  <sheetFormatPr baseColWidth="10" defaultColWidth="11.5703125" defaultRowHeight="12.75" x14ac:dyDescent="0.2"/>
  <cols>
    <col min="1" max="1" width="11.5703125" style="4"/>
    <col min="2" max="2" width="6.7109375" style="4" customWidth="1"/>
    <col min="3" max="3" width="48" style="4" customWidth="1"/>
    <col min="4" max="4" width="52.42578125" style="4" customWidth="1"/>
    <col min="5" max="5" width="53.42578125" style="4" customWidth="1"/>
    <col min="6" max="6" width="25.42578125" style="4" customWidth="1"/>
    <col min="7" max="7" width="17.7109375" style="4" customWidth="1"/>
    <col min="8" max="8" width="15.85546875" style="4" customWidth="1"/>
    <col min="9" max="9" width="16.7109375" style="4" customWidth="1"/>
    <col min="10" max="10" width="25" style="4" customWidth="1"/>
    <col min="11" max="11" width="15.28515625" style="4" customWidth="1"/>
    <col min="12" max="12" width="19.140625" style="4" bestFit="1" customWidth="1"/>
    <col min="13" max="13" width="14.28515625" style="4" bestFit="1" customWidth="1"/>
    <col min="14" max="14" width="14.5703125" style="4" bestFit="1" customWidth="1"/>
    <col min="15" max="15" width="14.5703125" style="4" customWidth="1"/>
    <col min="16" max="16" width="17.85546875" style="4" customWidth="1"/>
    <col min="17" max="17" width="15.5703125" style="4" customWidth="1"/>
    <col min="18" max="18" width="16.7109375" style="4" customWidth="1"/>
    <col min="19" max="16384" width="11.5703125" style="4"/>
  </cols>
  <sheetData>
    <row r="8" spans="1:82" ht="11.1" customHeight="1" x14ac:dyDescent="0.2"/>
    <row r="9" spans="1:82" x14ac:dyDescent="0.2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82" ht="15.75" x14ac:dyDescent="0.25">
      <c r="A10" s="110" t="s">
        <v>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</row>
    <row r="11" spans="1:82" x14ac:dyDescent="0.2">
      <c r="B11" s="9"/>
      <c r="C11" s="9"/>
      <c r="D11" s="9"/>
      <c r="E11" s="117" t="s">
        <v>432</v>
      </c>
      <c r="F11" s="117"/>
      <c r="G11" s="117"/>
      <c r="H11" s="117"/>
      <c r="I11" s="117"/>
      <c r="J11" s="117"/>
      <c r="K11" s="117"/>
      <c r="L11" s="9"/>
      <c r="M11" s="9"/>
      <c r="N11" s="9"/>
      <c r="O11" s="9"/>
      <c r="P11" s="9"/>
      <c r="Q11" s="9"/>
      <c r="R11" s="9"/>
    </row>
    <row r="12" spans="1:82" x14ac:dyDescent="0.2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</row>
    <row r="14" spans="1:82" customFormat="1" ht="38.1" customHeight="1" x14ac:dyDescent="0.2">
      <c r="B14" s="49" t="s">
        <v>189</v>
      </c>
      <c r="C14" s="50" t="s">
        <v>2</v>
      </c>
      <c r="D14" s="51" t="s">
        <v>3</v>
      </c>
      <c r="E14" s="52" t="s">
        <v>4</v>
      </c>
      <c r="F14" s="50" t="s">
        <v>5</v>
      </c>
      <c r="G14" s="50" t="s">
        <v>6</v>
      </c>
      <c r="H14" s="50" t="s">
        <v>209</v>
      </c>
      <c r="I14" s="50" t="s">
        <v>210</v>
      </c>
      <c r="J14" s="50" t="s">
        <v>191</v>
      </c>
      <c r="K14" s="50" t="s">
        <v>412</v>
      </c>
      <c r="L14" s="50" t="s">
        <v>416</v>
      </c>
      <c r="M14" s="50" t="s">
        <v>10</v>
      </c>
      <c r="N14" s="50" t="s">
        <v>11</v>
      </c>
      <c r="O14" s="50" t="s">
        <v>12</v>
      </c>
      <c r="P14" s="50" t="s">
        <v>413</v>
      </c>
      <c r="Q14" s="50" t="s">
        <v>414</v>
      </c>
      <c r="R14" s="51" t="s">
        <v>192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4.95" customHeight="1" x14ac:dyDescent="0.2">
      <c r="B15" s="80">
        <v>1</v>
      </c>
      <c r="C15" s="67" t="s">
        <v>211</v>
      </c>
      <c r="D15" s="67" t="s">
        <v>212</v>
      </c>
      <c r="E15" s="67" t="s">
        <v>213</v>
      </c>
      <c r="F15" s="68" t="s">
        <v>214</v>
      </c>
      <c r="G15" s="69" t="s">
        <v>20</v>
      </c>
      <c r="H15" s="73">
        <v>44986</v>
      </c>
      <c r="I15" s="73">
        <v>45169</v>
      </c>
      <c r="J15" s="72">
        <v>80000</v>
      </c>
      <c r="K15" s="72">
        <v>0</v>
      </c>
      <c r="L15" s="72">
        <v>80000</v>
      </c>
      <c r="M15" s="72">
        <v>2296</v>
      </c>
      <c r="N15" s="72">
        <v>0</v>
      </c>
      <c r="O15" s="72">
        <v>2432</v>
      </c>
      <c r="P15" s="72">
        <v>25</v>
      </c>
      <c r="Q15" s="72">
        <f>SUM(M15:P15)</f>
        <v>4753</v>
      </c>
      <c r="R15" s="72">
        <f>(L15-Q15)</f>
        <v>75247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4.95" customHeight="1" x14ac:dyDescent="0.2">
      <c r="B16" s="69">
        <v>2</v>
      </c>
      <c r="C16" s="67" t="s">
        <v>215</v>
      </c>
      <c r="D16" s="67" t="s">
        <v>53</v>
      </c>
      <c r="E16" s="67" t="s">
        <v>216</v>
      </c>
      <c r="F16" s="68" t="s">
        <v>214</v>
      </c>
      <c r="G16" s="70" t="s">
        <v>23</v>
      </c>
      <c r="H16" s="71">
        <v>44986</v>
      </c>
      <c r="I16" s="71">
        <v>45169</v>
      </c>
      <c r="J16" s="72">
        <v>150000</v>
      </c>
      <c r="K16" s="72">
        <v>0</v>
      </c>
      <c r="L16" s="72">
        <v>150000</v>
      </c>
      <c r="M16" s="72">
        <v>4305</v>
      </c>
      <c r="N16" s="72">
        <v>23866.62</v>
      </c>
      <c r="O16" s="72">
        <v>4560</v>
      </c>
      <c r="P16" s="72">
        <v>25</v>
      </c>
      <c r="Q16" s="72">
        <f t="shared" ref="Q16:Q73" si="0">SUM(M16:P16)</f>
        <v>32756.62</v>
      </c>
      <c r="R16" s="72">
        <f t="shared" ref="R16:R73" si="1">(L16-Q16)</f>
        <v>117243.38</v>
      </c>
    </row>
    <row r="17" spans="2:18" ht="44.45" customHeight="1" x14ac:dyDescent="0.2">
      <c r="B17" s="69">
        <v>3</v>
      </c>
      <c r="C17" s="67" t="s">
        <v>217</v>
      </c>
      <c r="D17" s="67" t="s">
        <v>53</v>
      </c>
      <c r="E17" s="67" t="s">
        <v>218</v>
      </c>
      <c r="F17" s="68" t="s">
        <v>214</v>
      </c>
      <c r="G17" s="70" t="s">
        <v>23</v>
      </c>
      <c r="H17" s="71">
        <v>44986</v>
      </c>
      <c r="I17" s="71">
        <v>45169</v>
      </c>
      <c r="J17" s="72">
        <v>90000</v>
      </c>
      <c r="K17" s="72">
        <v>0</v>
      </c>
      <c r="L17" s="72">
        <v>90000</v>
      </c>
      <c r="M17" s="72">
        <v>2583</v>
      </c>
      <c r="N17" s="72">
        <v>9753.1200000000008</v>
      </c>
      <c r="O17" s="72">
        <v>2736</v>
      </c>
      <c r="P17" s="72">
        <v>25</v>
      </c>
      <c r="Q17" s="72">
        <f t="shared" si="0"/>
        <v>15097.12</v>
      </c>
      <c r="R17" s="72">
        <f t="shared" si="1"/>
        <v>74902.880000000005</v>
      </c>
    </row>
    <row r="18" spans="2:18" ht="38.25" customHeight="1" x14ac:dyDescent="0.2">
      <c r="B18" s="80">
        <v>4</v>
      </c>
      <c r="C18" s="67" t="s">
        <v>219</v>
      </c>
      <c r="D18" s="67" t="s">
        <v>53</v>
      </c>
      <c r="E18" s="67" t="s">
        <v>220</v>
      </c>
      <c r="F18" s="68" t="s">
        <v>214</v>
      </c>
      <c r="G18" s="70" t="s">
        <v>23</v>
      </c>
      <c r="H18" s="71">
        <v>44986</v>
      </c>
      <c r="I18" s="71">
        <v>45169</v>
      </c>
      <c r="J18" s="72">
        <v>90000</v>
      </c>
      <c r="K18" s="72">
        <v>0</v>
      </c>
      <c r="L18" s="72">
        <v>90000</v>
      </c>
      <c r="M18" s="72">
        <v>2583</v>
      </c>
      <c r="N18" s="72">
        <v>9753.1200000000008</v>
      </c>
      <c r="O18" s="72">
        <v>2736</v>
      </c>
      <c r="P18" s="72">
        <v>25</v>
      </c>
      <c r="Q18" s="72">
        <f t="shared" si="0"/>
        <v>15097.12</v>
      </c>
      <c r="R18" s="72">
        <f t="shared" si="1"/>
        <v>74902.880000000005</v>
      </c>
    </row>
    <row r="19" spans="2:18" ht="38.25" customHeight="1" x14ac:dyDescent="0.2">
      <c r="B19" s="69">
        <v>5</v>
      </c>
      <c r="C19" s="67" t="s">
        <v>221</v>
      </c>
      <c r="D19" s="67" t="s">
        <v>53</v>
      </c>
      <c r="E19" s="67" t="s">
        <v>222</v>
      </c>
      <c r="F19" s="68" t="s">
        <v>214</v>
      </c>
      <c r="G19" s="69" t="s">
        <v>20</v>
      </c>
      <c r="H19" s="71">
        <v>44986</v>
      </c>
      <c r="I19" s="71">
        <v>45169</v>
      </c>
      <c r="J19" s="72">
        <v>60000</v>
      </c>
      <c r="K19" s="72">
        <v>0</v>
      </c>
      <c r="L19" s="72">
        <v>60000</v>
      </c>
      <c r="M19" s="72">
        <v>1722</v>
      </c>
      <c r="N19" s="72">
        <v>3486.68</v>
      </c>
      <c r="O19" s="72">
        <v>1824</v>
      </c>
      <c r="P19" s="72">
        <v>25</v>
      </c>
      <c r="Q19" s="72">
        <f t="shared" si="0"/>
        <v>7057.68</v>
      </c>
      <c r="R19" s="72">
        <f t="shared" si="1"/>
        <v>52942.32</v>
      </c>
    </row>
    <row r="20" spans="2:18" ht="38.25" customHeight="1" x14ac:dyDescent="0.2">
      <c r="B20" s="69">
        <v>6</v>
      </c>
      <c r="C20" s="67" t="s">
        <v>427</v>
      </c>
      <c r="D20" s="67" t="s">
        <v>53</v>
      </c>
      <c r="E20" s="67" t="s">
        <v>428</v>
      </c>
      <c r="F20" s="68" t="s">
        <v>214</v>
      </c>
      <c r="G20" s="69" t="s">
        <v>23</v>
      </c>
      <c r="H20" s="81">
        <v>45017</v>
      </c>
      <c r="I20" s="81" t="s">
        <v>429</v>
      </c>
      <c r="J20" s="72">
        <v>45000</v>
      </c>
      <c r="K20" s="72">
        <v>0</v>
      </c>
      <c r="L20" s="72">
        <v>45000</v>
      </c>
      <c r="M20" s="72">
        <v>1291.5</v>
      </c>
      <c r="N20" s="72">
        <v>1148.33</v>
      </c>
      <c r="O20" s="72">
        <v>1368</v>
      </c>
      <c r="P20" s="72">
        <v>25</v>
      </c>
      <c r="Q20" s="72">
        <f>SUM(M20:P20)</f>
        <v>3832.83</v>
      </c>
      <c r="R20" s="72">
        <f>(L20-Q20)</f>
        <v>41167.17</v>
      </c>
    </row>
    <row r="21" spans="2:18" ht="33.950000000000003" customHeight="1" x14ac:dyDescent="0.2">
      <c r="B21" s="80">
        <v>7</v>
      </c>
      <c r="C21" s="67" t="s">
        <v>223</v>
      </c>
      <c r="D21" s="67" t="s">
        <v>224</v>
      </c>
      <c r="E21" s="67" t="s">
        <v>225</v>
      </c>
      <c r="F21" s="68" t="s">
        <v>214</v>
      </c>
      <c r="G21" s="69" t="s">
        <v>20</v>
      </c>
      <c r="H21" s="73">
        <v>44986</v>
      </c>
      <c r="I21" s="73">
        <v>45169</v>
      </c>
      <c r="J21" s="72">
        <v>150000</v>
      </c>
      <c r="K21" s="72">
        <v>0</v>
      </c>
      <c r="L21" s="72">
        <v>150000</v>
      </c>
      <c r="M21" s="72">
        <v>4305</v>
      </c>
      <c r="N21" s="72">
        <v>23866.62</v>
      </c>
      <c r="O21" s="72">
        <v>4560</v>
      </c>
      <c r="P21" s="72">
        <v>25</v>
      </c>
      <c r="Q21" s="72">
        <f t="shared" si="0"/>
        <v>32756.62</v>
      </c>
      <c r="R21" s="72">
        <f t="shared" si="1"/>
        <v>117243.38</v>
      </c>
    </row>
    <row r="22" spans="2:18" ht="27.6" customHeight="1" x14ac:dyDescent="0.2">
      <c r="B22" s="69">
        <v>8</v>
      </c>
      <c r="C22" s="67" t="s">
        <v>226</v>
      </c>
      <c r="D22" s="67" t="s">
        <v>224</v>
      </c>
      <c r="E22" s="67" t="s">
        <v>227</v>
      </c>
      <c r="F22" s="68" t="s">
        <v>214</v>
      </c>
      <c r="G22" s="70" t="s">
        <v>23</v>
      </c>
      <c r="H22" s="71">
        <v>44986</v>
      </c>
      <c r="I22" s="71">
        <v>45169</v>
      </c>
      <c r="J22" s="72">
        <v>90000</v>
      </c>
      <c r="K22" s="72">
        <v>0</v>
      </c>
      <c r="L22" s="72">
        <v>90000</v>
      </c>
      <c r="M22" s="72">
        <v>2583</v>
      </c>
      <c r="N22" s="72">
        <v>9753.1200000000008</v>
      </c>
      <c r="O22" s="72">
        <v>2736</v>
      </c>
      <c r="P22" s="72">
        <v>125</v>
      </c>
      <c r="Q22" s="72">
        <f t="shared" si="0"/>
        <v>15197.12</v>
      </c>
      <c r="R22" s="72">
        <f t="shared" si="1"/>
        <v>74802.880000000005</v>
      </c>
    </row>
    <row r="23" spans="2:18" ht="38.25" customHeight="1" x14ac:dyDescent="0.2">
      <c r="B23" s="69">
        <v>9</v>
      </c>
      <c r="C23" s="67" t="s">
        <v>228</v>
      </c>
      <c r="D23" s="67" t="s">
        <v>224</v>
      </c>
      <c r="E23" s="67" t="s">
        <v>229</v>
      </c>
      <c r="F23" s="68" t="s">
        <v>214</v>
      </c>
      <c r="G23" s="69" t="s">
        <v>20</v>
      </c>
      <c r="H23" s="73">
        <v>44845</v>
      </c>
      <c r="I23" s="73">
        <v>45056</v>
      </c>
      <c r="J23" s="72">
        <v>90000</v>
      </c>
      <c r="K23" s="72">
        <v>0</v>
      </c>
      <c r="L23" s="72">
        <v>90000</v>
      </c>
      <c r="M23" s="72">
        <v>2583</v>
      </c>
      <c r="N23" s="72">
        <v>9753.1200000000008</v>
      </c>
      <c r="O23" s="72">
        <v>2736</v>
      </c>
      <c r="P23" s="72">
        <v>25</v>
      </c>
      <c r="Q23" s="72">
        <f t="shared" si="0"/>
        <v>15097.12</v>
      </c>
      <c r="R23" s="72">
        <f t="shared" si="1"/>
        <v>74902.880000000005</v>
      </c>
    </row>
    <row r="24" spans="2:18" ht="38.1" customHeight="1" x14ac:dyDescent="0.2">
      <c r="B24" s="80">
        <v>10</v>
      </c>
      <c r="C24" s="67" t="s">
        <v>230</v>
      </c>
      <c r="D24" s="67" t="s">
        <v>57</v>
      </c>
      <c r="E24" s="67" t="s">
        <v>231</v>
      </c>
      <c r="F24" s="68" t="s">
        <v>214</v>
      </c>
      <c r="G24" s="69" t="s">
        <v>20</v>
      </c>
      <c r="H24" s="73">
        <v>44986</v>
      </c>
      <c r="I24" s="73">
        <v>45169</v>
      </c>
      <c r="J24" s="72">
        <v>150000</v>
      </c>
      <c r="K24" s="72">
        <v>0</v>
      </c>
      <c r="L24" s="72">
        <v>150000</v>
      </c>
      <c r="M24" s="72">
        <v>4305</v>
      </c>
      <c r="N24" s="72">
        <v>23866.62</v>
      </c>
      <c r="O24" s="72">
        <v>4560</v>
      </c>
      <c r="P24" s="72">
        <v>25</v>
      </c>
      <c r="Q24" s="72">
        <f t="shared" si="0"/>
        <v>32756.62</v>
      </c>
      <c r="R24" s="72">
        <f t="shared" si="1"/>
        <v>117243.38</v>
      </c>
    </row>
    <row r="25" spans="2:18" ht="38.25" customHeight="1" x14ac:dyDescent="0.2">
      <c r="B25" s="69">
        <v>11</v>
      </c>
      <c r="C25" s="67" t="s">
        <v>232</v>
      </c>
      <c r="D25" s="67" t="s">
        <v>233</v>
      </c>
      <c r="E25" s="67" t="s">
        <v>234</v>
      </c>
      <c r="F25" s="68" t="s">
        <v>214</v>
      </c>
      <c r="G25" s="69" t="s">
        <v>20</v>
      </c>
      <c r="H25" s="73">
        <v>44986</v>
      </c>
      <c r="I25" s="73">
        <v>45169</v>
      </c>
      <c r="J25" s="72">
        <v>90000</v>
      </c>
      <c r="K25" s="72">
        <v>0</v>
      </c>
      <c r="L25" s="72">
        <v>90000</v>
      </c>
      <c r="M25" s="72">
        <v>2583</v>
      </c>
      <c r="N25" s="72">
        <v>9753.1200000000008</v>
      </c>
      <c r="O25" s="72">
        <v>2736</v>
      </c>
      <c r="P25" s="72">
        <v>25</v>
      </c>
      <c r="Q25" s="72">
        <f t="shared" si="0"/>
        <v>15097.12</v>
      </c>
      <c r="R25" s="72">
        <f t="shared" si="1"/>
        <v>74902.880000000005</v>
      </c>
    </row>
    <row r="26" spans="2:18" ht="38.25" customHeight="1" x14ac:dyDescent="0.2">
      <c r="B26" s="69">
        <v>12</v>
      </c>
      <c r="C26" s="67" t="s">
        <v>235</v>
      </c>
      <c r="D26" s="67" t="s">
        <v>233</v>
      </c>
      <c r="E26" s="67" t="s">
        <v>58</v>
      </c>
      <c r="F26" s="68" t="s">
        <v>214</v>
      </c>
      <c r="G26" s="69" t="s">
        <v>20</v>
      </c>
      <c r="H26" s="73">
        <v>44986</v>
      </c>
      <c r="I26" s="73">
        <v>45169</v>
      </c>
      <c r="J26" s="72">
        <v>50000</v>
      </c>
      <c r="K26" s="72">
        <v>0</v>
      </c>
      <c r="L26" s="72">
        <v>50000</v>
      </c>
      <c r="M26" s="72">
        <v>1435</v>
      </c>
      <c r="N26" s="72">
        <v>0</v>
      </c>
      <c r="O26" s="72">
        <v>1520</v>
      </c>
      <c r="P26" s="72">
        <v>25</v>
      </c>
      <c r="Q26" s="72">
        <f t="shared" si="0"/>
        <v>2980</v>
      </c>
      <c r="R26" s="72">
        <f t="shared" si="1"/>
        <v>47020</v>
      </c>
    </row>
    <row r="27" spans="2:18" ht="35.450000000000003" customHeight="1" x14ac:dyDescent="0.2">
      <c r="B27" s="80">
        <v>13</v>
      </c>
      <c r="C27" s="67" t="s">
        <v>236</v>
      </c>
      <c r="D27" s="67" t="s">
        <v>233</v>
      </c>
      <c r="E27" s="67" t="s">
        <v>61</v>
      </c>
      <c r="F27" s="68" t="s">
        <v>214</v>
      </c>
      <c r="G27" s="69" t="s">
        <v>20</v>
      </c>
      <c r="H27" s="73">
        <v>44986</v>
      </c>
      <c r="I27" s="73">
        <v>45169</v>
      </c>
      <c r="J27" s="72">
        <v>45000</v>
      </c>
      <c r="K27" s="72">
        <v>0</v>
      </c>
      <c r="L27" s="72">
        <v>45000</v>
      </c>
      <c r="M27" s="72">
        <v>1291.5</v>
      </c>
      <c r="N27" s="72">
        <v>0</v>
      </c>
      <c r="O27" s="72">
        <v>1368</v>
      </c>
      <c r="P27" s="72">
        <v>25</v>
      </c>
      <c r="Q27" s="72">
        <f t="shared" si="0"/>
        <v>2684.5</v>
      </c>
      <c r="R27" s="72">
        <f t="shared" si="1"/>
        <v>42315.5</v>
      </c>
    </row>
    <row r="28" spans="2:18" ht="38.25" customHeight="1" x14ac:dyDescent="0.2">
      <c r="B28" s="69">
        <v>14</v>
      </c>
      <c r="C28" s="67" t="s">
        <v>237</v>
      </c>
      <c r="D28" s="67" t="s">
        <v>238</v>
      </c>
      <c r="E28" s="67" t="s">
        <v>239</v>
      </c>
      <c r="F28" s="68" t="s">
        <v>214</v>
      </c>
      <c r="G28" s="70" t="s">
        <v>20</v>
      </c>
      <c r="H28" s="73">
        <v>44986</v>
      </c>
      <c r="I28" s="73">
        <v>45169</v>
      </c>
      <c r="J28" s="72">
        <v>110000</v>
      </c>
      <c r="K28" s="72">
        <v>0</v>
      </c>
      <c r="L28" s="72">
        <v>110000</v>
      </c>
      <c r="M28" s="72">
        <v>3157</v>
      </c>
      <c r="N28" s="72">
        <v>14063.26</v>
      </c>
      <c r="O28" s="72">
        <v>3344</v>
      </c>
      <c r="P28" s="72">
        <v>1702.45</v>
      </c>
      <c r="Q28" s="72">
        <f t="shared" si="0"/>
        <v>22266.710000000003</v>
      </c>
      <c r="R28" s="72">
        <f t="shared" si="1"/>
        <v>87733.29</v>
      </c>
    </row>
    <row r="29" spans="2:18" ht="38.25" customHeight="1" x14ac:dyDescent="0.2">
      <c r="B29" s="69">
        <v>15</v>
      </c>
      <c r="C29" s="67" t="s">
        <v>240</v>
      </c>
      <c r="D29" s="67" t="s">
        <v>241</v>
      </c>
      <c r="E29" s="67" t="s">
        <v>242</v>
      </c>
      <c r="F29" s="68" t="s">
        <v>214</v>
      </c>
      <c r="G29" s="69" t="s">
        <v>20</v>
      </c>
      <c r="H29" s="73">
        <v>44986</v>
      </c>
      <c r="I29" s="73">
        <v>45169</v>
      </c>
      <c r="J29" s="72">
        <v>110000</v>
      </c>
      <c r="K29" s="72">
        <v>0</v>
      </c>
      <c r="L29" s="72">
        <v>110000</v>
      </c>
      <c r="M29" s="72">
        <v>3157</v>
      </c>
      <c r="N29" s="72">
        <v>14457.62</v>
      </c>
      <c r="O29" s="72">
        <v>3344</v>
      </c>
      <c r="P29" s="72">
        <v>25</v>
      </c>
      <c r="Q29" s="72">
        <f t="shared" si="0"/>
        <v>20983.620000000003</v>
      </c>
      <c r="R29" s="72">
        <f t="shared" si="1"/>
        <v>89016.38</v>
      </c>
    </row>
    <row r="30" spans="2:18" ht="29.45" customHeight="1" x14ac:dyDescent="0.2">
      <c r="B30" s="80">
        <v>16</v>
      </c>
      <c r="C30" s="67" t="s">
        <v>243</v>
      </c>
      <c r="D30" s="67" t="s">
        <v>65</v>
      </c>
      <c r="E30" s="67" t="s">
        <v>244</v>
      </c>
      <c r="F30" s="68" t="s">
        <v>214</v>
      </c>
      <c r="G30" s="69" t="s">
        <v>20</v>
      </c>
      <c r="H30" s="73">
        <v>44986</v>
      </c>
      <c r="I30" s="73">
        <v>45169</v>
      </c>
      <c r="J30" s="72">
        <v>150000</v>
      </c>
      <c r="K30" s="72">
        <v>0</v>
      </c>
      <c r="L30" s="72">
        <v>150000</v>
      </c>
      <c r="M30" s="72">
        <v>4305</v>
      </c>
      <c r="N30" s="72">
        <v>23866.62</v>
      </c>
      <c r="O30" s="72">
        <v>4560</v>
      </c>
      <c r="P30" s="72">
        <v>2951.6</v>
      </c>
      <c r="Q30" s="72">
        <f t="shared" si="0"/>
        <v>35683.22</v>
      </c>
      <c r="R30" s="72">
        <f t="shared" si="1"/>
        <v>114316.78</v>
      </c>
    </row>
    <row r="31" spans="2:18" ht="35.1" customHeight="1" x14ac:dyDescent="0.2">
      <c r="B31" s="69">
        <v>17</v>
      </c>
      <c r="C31" s="67" t="s">
        <v>245</v>
      </c>
      <c r="D31" s="67" t="s">
        <v>65</v>
      </c>
      <c r="E31" s="67" t="s">
        <v>246</v>
      </c>
      <c r="F31" s="68" t="s">
        <v>214</v>
      </c>
      <c r="G31" s="69" t="s">
        <v>23</v>
      </c>
      <c r="H31" s="73">
        <v>44621</v>
      </c>
      <c r="I31" s="73">
        <v>44805</v>
      </c>
      <c r="J31" s="72">
        <v>36000</v>
      </c>
      <c r="K31" s="72">
        <v>0</v>
      </c>
      <c r="L31" s="72">
        <v>36000</v>
      </c>
      <c r="M31" s="72">
        <v>1033.2</v>
      </c>
      <c r="N31" s="74">
        <v>0</v>
      </c>
      <c r="O31" s="72">
        <v>1094.4000000000001</v>
      </c>
      <c r="P31" s="72">
        <v>125</v>
      </c>
      <c r="Q31" s="72">
        <f t="shared" si="0"/>
        <v>2252.6000000000004</v>
      </c>
      <c r="R31" s="72">
        <f t="shared" si="1"/>
        <v>33747.4</v>
      </c>
    </row>
    <row r="32" spans="2:18" ht="38.25" customHeight="1" x14ac:dyDescent="0.2">
      <c r="B32" s="69">
        <v>18</v>
      </c>
      <c r="C32" s="67" t="s">
        <v>247</v>
      </c>
      <c r="D32" s="67" t="s">
        <v>65</v>
      </c>
      <c r="E32" s="67" t="s">
        <v>248</v>
      </c>
      <c r="F32" s="68" t="s">
        <v>214</v>
      </c>
      <c r="G32" s="69" t="s">
        <v>20</v>
      </c>
      <c r="H32" s="73">
        <v>44986</v>
      </c>
      <c r="I32" s="73">
        <v>45169</v>
      </c>
      <c r="J32" s="72">
        <v>45000</v>
      </c>
      <c r="K32" s="72">
        <v>0</v>
      </c>
      <c r="L32" s="72">
        <v>45000</v>
      </c>
      <c r="M32" s="72">
        <v>1291.5</v>
      </c>
      <c r="N32" s="72">
        <v>1148.33</v>
      </c>
      <c r="O32" s="72">
        <v>1368</v>
      </c>
      <c r="P32" s="72">
        <v>125</v>
      </c>
      <c r="Q32" s="72">
        <v>3932.83</v>
      </c>
      <c r="R32" s="72">
        <f t="shared" si="1"/>
        <v>41067.17</v>
      </c>
    </row>
    <row r="33" spans="2:18" ht="38.25" customHeight="1" x14ac:dyDescent="0.2">
      <c r="B33" s="80">
        <v>19</v>
      </c>
      <c r="C33" s="67" t="s">
        <v>249</v>
      </c>
      <c r="D33" s="67" t="s">
        <v>65</v>
      </c>
      <c r="E33" s="67" t="s">
        <v>438</v>
      </c>
      <c r="F33" s="68" t="s">
        <v>214</v>
      </c>
      <c r="G33" s="69" t="s">
        <v>20</v>
      </c>
      <c r="H33" s="73">
        <v>44621</v>
      </c>
      <c r="I33" s="73">
        <v>44805</v>
      </c>
      <c r="J33" s="72">
        <v>80000</v>
      </c>
      <c r="K33" s="72">
        <v>0</v>
      </c>
      <c r="L33" s="72">
        <v>80000</v>
      </c>
      <c r="M33" s="72">
        <v>2296</v>
      </c>
      <c r="N33" s="72">
        <v>7400.87</v>
      </c>
      <c r="O33" s="72">
        <v>2432</v>
      </c>
      <c r="P33" s="72">
        <v>25</v>
      </c>
      <c r="Q33" s="72">
        <f t="shared" si="0"/>
        <v>12153.869999999999</v>
      </c>
      <c r="R33" s="72">
        <f t="shared" si="1"/>
        <v>67846.13</v>
      </c>
    </row>
    <row r="34" spans="2:18" ht="38.25" customHeight="1" x14ac:dyDescent="0.2">
      <c r="B34" s="69">
        <v>20</v>
      </c>
      <c r="C34" s="67" t="s">
        <v>250</v>
      </c>
      <c r="D34" s="67" t="s">
        <v>76</v>
      </c>
      <c r="E34" s="67" t="s">
        <v>251</v>
      </c>
      <c r="F34" s="68" t="s">
        <v>214</v>
      </c>
      <c r="G34" s="69" t="s">
        <v>23</v>
      </c>
      <c r="H34" s="73">
        <v>44986</v>
      </c>
      <c r="I34" s="73">
        <v>45169</v>
      </c>
      <c r="J34" s="72">
        <v>150000</v>
      </c>
      <c r="K34" s="72">
        <v>0</v>
      </c>
      <c r="L34" s="72">
        <v>150000</v>
      </c>
      <c r="M34" s="72">
        <v>4305</v>
      </c>
      <c r="N34" s="72">
        <v>23866.62</v>
      </c>
      <c r="O34" s="72">
        <v>4560</v>
      </c>
      <c r="P34" s="72">
        <v>5878.2</v>
      </c>
      <c r="Q34" s="72">
        <f t="shared" si="0"/>
        <v>38609.82</v>
      </c>
      <c r="R34" s="72">
        <f t="shared" si="1"/>
        <v>111390.18</v>
      </c>
    </row>
    <row r="35" spans="2:18" ht="38.25" customHeight="1" x14ac:dyDescent="0.2">
      <c r="B35" s="69">
        <v>21</v>
      </c>
      <c r="C35" s="67" t="s">
        <v>252</v>
      </c>
      <c r="D35" s="67" t="s">
        <v>76</v>
      </c>
      <c r="E35" s="67" t="s">
        <v>253</v>
      </c>
      <c r="F35" s="68" t="s">
        <v>214</v>
      </c>
      <c r="G35" s="69" t="s">
        <v>23</v>
      </c>
      <c r="H35" s="73">
        <v>44986</v>
      </c>
      <c r="I35" s="73">
        <v>45169</v>
      </c>
      <c r="J35" s="72">
        <v>100000</v>
      </c>
      <c r="K35" s="72">
        <v>0</v>
      </c>
      <c r="L35" s="72">
        <v>100000</v>
      </c>
      <c r="M35" s="72">
        <v>2870</v>
      </c>
      <c r="N35" s="72">
        <v>12105.37</v>
      </c>
      <c r="O35" s="72">
        <v>3040</v>
      </c>
      <c r="P35" s="72">
        <v>125</v>
      </c>
      <c r="Q35" s="72">
        <f t="shared" si="0"/>
        <v>18140.370000000003</v>
      </c>
      <c r="R35" s="72">
        <f t="shared" si="1"/>
        <v>81859.63</v>
      </c>
    </row>
    <row r="36" spans="2:18" ht="38.25" customHeight="1" x14ac:dyDescent="0.2">
      <c r="B36" s="80">
        <v>22</v>
      </c>
      <c r="C36" s="67" t="s">
        <v>254</v>
      </c>
      <c r="D36" s="67" t="s">
        <v>76</v>
      </c>
      <c r="E36" s="67" t="s">
        <v>255</v>
      </c>
      <c r="F36" s="68" t="s">
        <v>214</v>
      </c>
      <c r="G36" s="69" t="s">
        <v>20</v>
      </c>
      <c r="H36" s="73">
        <v>44986</v>
      </c>
      <c r="I36" s="73" t="s">
        <v>423</v>
      </c>
      <c r="J36" s="72">
        <v>100000</v>
      </c>
      <c r="K36" s="72">
        <v>0</v>
      </c>
      <c r="L36" s="72">
        <v>100000</v>
      </c>
      <c r="M36" s="72">
        <v>2870</v>
      </c>
      <c r="N36" s="72">
        <v>11711.01</v>
      </c>
      <c r="O36" s="72">
        <v>3040</v>
      </c>
      <c r="P36" s="72">
        <v>1702.45</v>
      </c>
      <c r="Q36" s="72">
        <f t="shared" si="0"/>
        <v>19323.460000000003</v>
      </c>
      <c r="R36" s="72">
        <f t="shared" si="1"/>
        <v>80676.539999999994</v>
      </c>
    </row>
    <row r="37" spans="2:18" ht="38.25" customHeight="1" x14ac:dyDescent="0.2">
      <c r="B37" s="69">
        <v>23</v>
      </c>
      <c r="C37" s="67" t="s">
        <v>259</v>
      </c>
      <c r="D37" s="67" t="s">
        <v>257</v>
      </c>
      <c r="E37" s="67" t="s">
        <v>426</v>
      </c>
      <c r="F37" s="68" t="s">
        <v>214</v>
      </c>
      <c r="G37" s="69" t="s">
        <v>23</v>
      </c>
      <c r="H37" s="73">
        <v>44621</v>
      </c>
      <c r="I37" s="73">
        <v>44805</v>
      </c>
      <c r="J37" s="72">
        <v>110000</v>
      </c>
      <c r="K37" s="72">
        <v>0</v>
      </c>
      <c r="L37" s="72">
        <v>110000</v>
      </c>
      <c r="M37" s="72">
        <v>3157</v>
      </c>
      <c r="N37" s="72">
        <v>14063.26</v>
      </c>
      <c r="O37" s="72">
        <v>3344</v>
      </c>
      <c r="P37" s="72">
        <v>1702.45</v>
      </c>
      <c r="Q37" s="72">
        <f t="shared" si="0"/>
        <v>22266.710000000003</v>
      </c>
      <c r="R37" s="72">
        <f t="shared" si="1"/>
        <v>87733.29</v>
      </c>
    </row>
    <row r="38" spans="2:18" ht="38.25" customHeight="1" x14ac:dyDescent="0.2">
      <c r="B38" s="69">
        <v>24</v>
      </c>
      <c r="C38" s="67" t="s">
        <v>260</v>
      </c>
      <c r="D38" s="67" t="s">
        <v>257</v>
      </c>
      <c r="E38" s="67" t="s">
        <v>261</v>
      </c>
      <c r="F38" s="68" t="s">
        <v>214</v>
      </c>
      <c r="G38" s="69" t="s">
        <v>23</v>
      </c>
      <c r="H38" s="73">
        <v>44986</v>
      </c>
      <c r="I38" s="73">
        <v>45169</v>
      </c>
      <c r="J38" s="72">
        <v>70000</v>
      </c>
      <c r="K38" s="72">
        <v>0</v>
      </c>
      <c r="L38" s="72">
        <v>70000</v>
      </c>
      <c r="M38" s="72">
        <v>2009</v>
      </c>
      <c r="N38" s="72">
        <v>5368.48</v>
      </c>
      <c r="O38" s="72">
        <v>2128</v>
      </c>
      <c r="P38" s="72">
        <v>125</v>
      </c>
      <c r="Q38" s="72">
        <f t="shared" si="0"/>
        <v>9630.48</v>
      </c>
      <c r="R38" s="72">
        <f t="shared" si="1"/>
        <v>60369.520000000004</v>
      </c>
    </row>
    <row r="39" spans="2:18" ht="38.25" customHeight="1" x14ac:dyDescent="0.2">
      <c r="B39" s="80">
        <v>25</v>
      </c>
      <c r="C39" s="67" t="s">
        <v>262</v>
      </c>
      <c r="D39" s="67" t="s">
        <v>76</v>
      </c>
      <c r="E39" s="67" t="s">
        <v>263</v>
      </c>
      <c r="F39" s="68" t="s">
        <v>214</v>
      </c>
      <c r="G39" s="69" t="s">
        <v>23</v>
      </c>
      <c r="H39" s="73">
        <v>44986</v>
      </c>
      <c r="I39" s="73">
        <v>45169</v>
      </c>
      <c r="J39" s="72">
        <v>45000</v>
      </c>
      <c r="K39" s="72">
        <v>0</v>
      </c>
      <c r="L39" s="72">
        <v>45000</v>
      </c>
      <c r="M39" s="72">
        <v>1291.5</v>
      </c>
      <c r="N39" s="82">
        <v>1148.33</v>
      </c>
      <c r="O39" s="72">
        <v>1368</v>
      </c>
      <c r="P39" s="72">
        <v>125</v>
      </c>
      <c r="Q39" s="72">
        <f t="shared" si="0"/>
        <v>3932.83</v>
      </c>
      <c r="R39" s="72">
        <f t="shared" si="1"/>
        <v>41067.17</v>
      </c>
    </row>
    <row r="40" spans="2:18" ht="38.25" customHeight="1" x14ac:dyDescent="0.2">
      <c r="B40" s="69">
        <v>26</v>
      </c>
      <c r="C40" s="67" t="s">
        <v>264</v>
      </c>
      <c r="D40" s="67" t="s">
        <v>76</v>
      </c>
      <c r="E40" s="67" t="s">
        <v>265</v>
      </c>
      <c r="F40" s="68" t="s">
        <v>214</v>
      </c>
      <c r="G40" s="69" t="s">
        <v>23</v>
      </c>
      <c r="H40" s="73">
        <v>44986</v>
      </c>
      <c r="I40" s="73">
        <v>45169</v>
      </c>
      <c r="J40" s="72">
        <v>45000</v>
      </c>
      <c r="K40" s="72">
        <v>0</v>
      </c>
      <c r="L40" s="72">
        <v>45000</v>
      </c>
      <c r="M40" s="72">
        <v>1291.5</v>
      </c>
      <c r="N40" s="72">
        <v>0</v>
      </c>
      <c r="O40" s="72">
        <v>1368</v>
      </c>
      <c r="P40" s="72">
        <v>125</v>
      </c>
      <c r="Q40" s="72">
        <f t="shared" si="0"/>
        <v>2784.5</v>
      </c>
      <c r="R40" s="72">
        <f t="shared" si="1"/>
        <v>42215.5</v>
      </c>
    </row>
    <row r="41" spans="2:18" ht="33.6" customHeight="1" x14ac:dyDescent="0.2">
      <c r="B41" s="69">
        <v>27</v>
      </c>
      <c r="C41" s="67" t="s">
        <v>266</v>
      </c>
      <c r="D41" s="75" t="s">
        <v>267</v>
      </c>
      <c r="E41" s="67" t="s">
        <v>268</v>
      </c>
      <c r="F41" s="68" t="s">
        <v>214</v>
      </c>
      <c r="G41" s="69" t="s">
        <v>23</v>
      </c>
      <c r="H41" s="73">
        <v>44986</v>
      </c>
      <c r="I41" s="73">
        <v>45169</v>
      </c>
      <c r="J41" s="72">
        <v>150000</v>
      </c>
      <c r="K41" s="72">
        <v>0</v>
      </c>
      <c r="L41" s="72">
        <v>150000</v>
      </c>
      <c r="M41" s="72">
        <v>4305</v>
      </c>
      <c r="N41" s="72">
        <v>23866.62</v>
      </c>
      <c r="O41" s="72">
        <v>4560</v>
      </c>
      <c r="P41" s="72">
        <v>25</v>
      </c>
      <c r="Q41" s="72">
        <f t="shared" si="0"/>
        <v>32756.62</v>
      </c>
      <c r="R41" s="72">
        <f t="shared" si="1"/>
        <v>117243.38</v>
      </c>
    </row>
    <row r="42" spans="2:18" ht="38.25" customHeight="1" x14ac:dyDescent="0.2">
      <c r="B42" s="80">
        <v>28</v>
      </c>
      <c r="C42" s="67" t="s">
        <v>269</v>
      </c>
      <c r="D42" s="75" t="s">
        <v>267</v>
      </c>
      <c r="E42" s="67" t="s">
        <v>270</v>
      </c>
      <c r="F42" s="68" t="s">
        <v>214</v>
      </c>
      <c r="G42" s="69" t="s">
        <v>20</v>
      </c>
      <c r="H42" s="73">
        <v>44986</v>
      </c>
      <c r="I42" s="73">
        <v>45169</v>
      </c>
      <c r="J42" s="72">
        <v>90000</v>
      </c>
      <c r="K42" s="72">
        <v>0</v>
      </c>
      <c r="L42" s="72">
        <v>90000</v>
      </c>
      <c r="M42" s="72">
        <v>2583</v>
      </c>
      <c r="N42" s="72">
        <v>9358.76</v>
      </c>
      <c r="O42" s="72">
        <v>2736</v>
      </c>
      <c r="P42" s="72">
        <v>1602.45</v>
      </c>
      <c r="Q42" s="72">
        <f t="shared" si="0"/>
        <v>16280.210000000001</v>
      </c>
      <c r="R42" s="72">
        <f t="shared" si="1"/>
        <v>73719.789999999994</v>
      </c>
    </row>
    <row r="43" spans="2:18" ht="38.25" customHeight="1" x14ac:dyDescent="0.2">
      <c r="B43" s="69">
        <v>29</v>
      </c>
      <c r="C43" s="67" t="s">
        <v>271</v>
      </c>
      <c r="D43" s="75" t="s">
        <v>267</v>
      </c>
      <c r="E43" s="67" t="s">
        <v>272</v>
      </c>
      <c r="F43" s="68" t="s">
        <v>214</v>
      </c>
      <c r="G43" s="69" t="s">
        <v>23</v>
      </c>
      <c r="H43" s="73">
        <v>44621</v>
      </c>
      <c r="I43" s="73">
        <v>44805</v>
      </c>
      <c r="J43" s="72">
        <v>65000</v>
      </c>
      <c r="K43" s="72">
        <v>0</v>
      </c>
      <c r="L43" s="72">
        <v>65000</v>
      </c>
      <c r="M43" s="72">
        <v>1865.5</v>
      </c>
      <c r="N43" s="72">
        <v>4427.58</v>
      </c>
      <c r="O43" s="72">
        <v>1976</v>
      </c>
      <c r="P43" s="72">
        <v>25</v>
      </c>
      <c r="Q43" s="72">
        <f t="shared" si="0"/>
        <v>8294.08</v>
      </c>
      <c r="R43" s="72">
        <f t="shared" si="1"/>
        <v>56705.919999999998</v>
      </c>
    </row>
    <row r="44" spans="2:18" ht="38.25" customHeight="1" x14ac:dyDescent="0.2">
      <c r="B44" s="69">
        <v>30</v>
      </c>
      <c r="C44" s="67" t="s">
        <v>273</v>
      </c>
      <c r="D44" s="75" t="s">
        <v>83</v>
      </c>
      <c r="E44" s="67" t="s">
        <v>274</v>
      </c>
      <c r="F44" s="68" t="s">
        <v>214</v>
      </c>
      <c r="G44" s="69" t="s">
        <v>23</v>
      </c>
      <c r="H44" s="73">
        <v>44986</v>
      </c>
      <c r="I44" s="73">
        <v>45169</v>
      </c>
      <c r="J44" s="72">
        <v>45000</v>
      </c>
      <c r="K44" s="72">
        <v>0</v>
      </c>
      <c r="L44" s="72">
        <v>45000</v>
      </c>
      <c r="M44" s="72">
        <v>1291.5</v>
      </c>
      <c r="N44" s="72">
        <v>0</v>
      </c>
      <c r="O44" s="72">
        <v>1368</v>
      </c>
      <c r="P44" s="72">
        <v>125</v>
      </c>
      <c r="Q44" s="72">
        <f t="shared" si="0"/>
        <v>2784.5</v>
      </c>
      <c r="R44" s="72">
        <f t="shared" si="1"/>
        <v>42215.5</v>
      </c>
    </row>
    <row r="45" spans="2:18" ht="38.25" customHeight="1" x14ac:dyDescent="0.2">
      <c r="B45" s="80">
        <v>31</v>
      </c>
      <c r="C45" s="67" t="s">
        <v>275</v>
      </c>
      <c r="D45" s="67" t="s">
        <v>88</v>
      </c>
      <c r="E45" s="67" t="s">
        <v>276</v>
      </c>
      <c r="F45" s="68" t="s">
        <v>214</v>
      </c>
      <c r="G45" s="69" t="s">
        <v>20</v>
      </c>
      <c r="H45" s="73">
        <v>44986</v>
      </c>
      <c r="I45" s="73">
        <v>45169</v>
      </c>
      <c r="J45" s="72">
        <v>150000</v>
      </c>
      <c r="K45" s="72">
        <v>0</v>
      </c>
      <c r="L45" s="72">
        <v>150000</v>
      </c>
      <c r="M45" s="72">
        <v>4305</v>
      </c>
      <c r="N45" s="72">
        <v>23866.62</v>
      </c>
      <c r="O45" s="72">
        <v>4560</v>
      </c>
      <c r="P45" s="72">
        <v>5878.2</v>
      </c>
      <c r="Q45" s="72">
        <f t="shared" si="0"/>
        <v>38609.82</v>
      </c>
      <c r="R45" s="72">
        <f t="shared" si="1"/>
        <v>111390.18</v>
      </c>
    </row>
    <row r="46" spans="2:18" ht="38.25" customHeight="1" x14ac:dyDescent="0.2">
      <c r="B46" s="69">
        <v>32</v>
      </c>
      <c r="C46" s="67" t="s">
        <v>277</v>
      </c>
      <c r="D46" s="67" t="s">
        <v>88</v>
      </c>
      <c r="E46" s="67" t="s">
        <v>278</v>
      </c>
      <c r="F46" s="68" t="s">
        <v>214</v>
      </c>
      <c r="G46" s="69" t="s">
        <v>20</v>
      </c>
      <c r="H46" s="73">
        <v>44986</v>
      </c>
      <c r="I46" s="73">
        <v>45169</v>
      </c>
      <c r="J46" s="72">
        <v>110000</v>
      </c>
      <c r="K46" s="72">
        <v>0</v>
      </c>
      <c r="L46" s="72">
        <v>110000</v>
      </c>
      <c r="M46" s="72">
        <v>3157</v>
      </c>
      <c r="N46" s="72">
        <v>14063.26</v>
      </c>
      <c r="O46" s="72">
        <v>3344</v>
      </c>
      <c r="P46" s="72">
        <v>2455.35</v>
      </c>
      <c r="Q46" s="72">
        <f t="shared" si="0"/>
        <v>23019.61</v>
      </c>
      <c r="R46" s="72">
        <f t="shared" si="1"/>
        <v>86980.39</v>
      </c>
    </row>
    <row r="47" spans="2:18" ht="38.25" customHeight="1" x14ac:dyDescent="0.2">
      <c r="B47" s="69">
        <v>33</v>
      </c>
      <c r="C47" s="67" t="s">
        <v>279</v>
      </c>
      <c r="D47" s="67" t="s">
        <v>88</v>
      </c>
      <c r="E47" s="67" t="s">
        <v>280</v>
      </c>
      <c r="F47" s="68" t="s">
        <v>214</v>
      </c>
      <c r="G47" s="69" t="s">
        <v>23</v>
      </c>
      <c r="H47" s="73">
        <v>44986</v>
      </c>
      <c r="I47" s="73">
        <v>45169</v>
      </c>
      <c r="J47" s="72">
        <v>110000</v>
      </c>
      <c r="K47" s="72">
        <v>0</v>
      </c>
      <c r="L47" s="72">
        <v>110000</v>
      </c>
      <c r="M47" s="72">
        <v>3157</v>
      </c>
      <c r="N47" s="72">
        <v>14457.62</v>
      </c>
      <c r="O47" s="72">
        <v>3344</v>
      </c>
      <c r="P47" s="72">
        <v>25</v>
      </c>
      <c r="Q47" s="72">
        <f t="shared" si="0"/>
        <v>20983.620000000003</v>
      </c>
      <c r="R47" s="72">
        <f t="shared" si="1"/>
        <v>89016.38</v>
      </c>
    </row>
    <row r="48" spans="2:18" ht="38.25" customHeight="1" x14ac:dyDescent="0.2">
      <c r="B48" s="80">
        <v>34</v>
      </c>
      <c r="C48" s="67" t="s">
        <v>281</v>
      </c>
      <c r="D48" s="67" t="s">
        <v>88</v>
      </c>
      <c r="E48" s="67" t="s">
        <v>282</v>
      </c>
      <c r="F48" s="68" t="s">
        <v>214</v>
      </c>
      <c r="G48" s="69" t="s">
        <v>20</v>
      </c>
      <c r="H48" s="73">
        <v>44986</v>
      </c>
      <c r="I48" s="73">
        <v>45169</v>
      </c>
      <c r="J48" s="72">
        <v>45000</v>
      </c>
      <c r="K48" s="72">
        <v>0</v>
      </c>
      <c r="L48" s="72">
        <v>45000</v>
      </c>
      <c r="M48" s="72">
        <v>1291.5</v>
      </c>
      <c r="N48" s="72">
        <v>1148.33</v>
      </c>
      <c r="O48" s="72">
        <v>1368</v>
      </c>
      <c r="P48" s="72">
        <v>777.9</v>
      </c>
      <c r="Q48" s="72">
        <f t="shared" si="0"/>
        <v>4585.7299999999996</v>
      </c>
      <c r="R48" s="72">
        <f t="shared" si="1"/>
        <v>40414.270000000004</v>
      </c>
    </row>
    <row r="49" spans="2:18" ht="33.950000000000003" customHeight="1" x14ac:dyDescent="0.2">
      <c r="B49" s="69">
        <v>35</v>
      </c>
      <c r="C49" s="67" t="s">
        <v>283</v>
      </c>
      <c r="D49" s="67" t="s">
        <v>88</v>
      </c>
      <c r="E49" s="67" t="s">
        <v>282</v>
      </c>
      <c r="F49" s="68" t="s">
        <v>214</v>
      </c>
      <c r="G49" s="69" t="s">
        <v>20</v>
      </c>
      <c r="H49" s="73">
        <v>44986</v>
      </c>
      <c r="I49" s="73">
        <v>45169</v>
      </c>
      <c r="J49" s="72">
        <v>45000</v>
      </c>
      <c r="K49" s="72">
        <v>0</v>
      </c>
      <c r="L49" s="72">
        <v>45000</v>
      </c>
      <c r="M49" s="72">
        <v>1291.5</v>
      </c>
      <c r="N49" s="72">
        <v>1148.33</v>
      </c>
      <c r="O49" s="72">
        <v>1368</v>
      </c>
      <c r="P49" s="72">
        <v>125</v>
      </c>
      <c r="Q49" s="72">
        <f t="shared" si="0"/>
        <v>3932.83</v>
      </c>
      <c r="R49" s="72">
        <f t="shared" si="1"/>
        <v>41067.17</v>
      </c>
    </row>
    <row r="50" spans="2:18" ht="38.25" customHeight="1" x14ac:dyDescent="0.2">
      <c r="B50" s="69">
        <v>36</v>
      </c>
      <c r="C50" s="67" t="s">
        <v>284</v>
      </c>
      <c r="D50" s="67" t="s">
        <v>88</v>
      </c>
      <c r="E50" s="67" t="s">
        <v>285</v>
      </c>
      <c r="F50" s="68" t="s">
        <v>214</v>
      </c>
      <c r="G50" s="69" t="s">
        <v>20</v>
      </c>
      <c r="H50" s="73">
        <v>44986</v>
      </c>
      <c r="I50" s="73">
        <v>45169</v>
      </c>
      <c r="J50" s="72">
        <v>45000</v>
      </c>
      <c r="K50" s="72">
        <v>0</v>
      </c>
      <c r="L50" s="72">
        <v>45000</v>
      </c>
      <c r="M50" s="72">
        <v>1291.5</v>
      </c>
      <c r="N50" s="72">
        <v>1148.33</v>
      </c>
      <c r="O50" s="72">
        <v>1368</v>
      </c>
      <c r="P50" s="72">
        <v>25</v>
      </c>
      <c r="Q50" s="72">
        <f t="shared" si="0"/>
        <v>3832.83</v>
      </c>
      <c r="R50" s="72">
        <f t="shared" si="1"/>
        <v>41167.17</v>
      </c>
    </row>
    <row r="51" spans="2:18" ht="38.25" customHeight="1" x14ac:dyDescent="0.2">
      <c r="B51" s="80">
        <v>37</v>
      </c>
      <c r="C51" s="67" t="s">
        <v>286</v>
      </c>
      <c r="D51" s="67" t="s">
        <v>88</v>
      </c>
      <c r="E51" s="67" t="s">
        <v>287</v>
      </c>
      <c r="F51" s="68" t="s">
        <v>214</v>
      </c>
      <c r="G51" s="69" t="s">
        <v>20</v>
      </c>
      <c r="H51" s="73">
        <v>44986</v>
      </c>
      <c r="I51" s="73">
        <v>45169</v>
      </c>
      <c r="J51" s="72">
        <v>65000</v>
      </c>
      <c r="K51" s="72">
        <v>0</v>
      </c>
      <c r="L51" s="72">
        <f>(Table3[[#This Row],[SUELDO BRUTO (RD$)]]+Table3[[#This Row],[OTROS ING.]])</f>
        <v>65000</v>
      </c>
      <c r="M51" s="72">
        <v>1865.5</v>
      </c>
      <c r="N51" s="72">
        <v>4427.58</v>
      </c>
      <c r="O51" s="72">
        <v>1976</v>
      </c>
      <c r="P51" s="72">
        <v>125</v>
      </c>
      <c r="Q51" s="72">
        <f t="shared" si="0"/>
        <v>8394.08</v>
      </c>
      <c r="R51" s="72">
        <f t="shared" si="1"/>
        <v>56605.919999999998</v>
      </c>
    </row>
    <row r="52" spans="2:18" ht="38.25" customHeight="1" x14ac:dyDescent="0.2">
      <c r="B52" s="69">
        <v>38</v>
      </c>
      <c r="C52" s="67" t="s">
        <v>288</v>
      </c>
      <c r="D52" s="67" t="s">
        <v>123</v>
      </c>
      <c r="E52" s="67" t="s">
        <v>289</v>
      </c>
      <c r="F52" s="68" t="s">
        <v>214</v>
      </c>
      <c r="G52" s="69" t="s">
        <v>20</v>
      </c>
      <c r="H52" s="73">
        <v>44986</v>
      </c>
      <c r="I52" s="73">
        <v>45169</v>
      </c>
      <c r="J52" s="72">
        <v>70000</v>
      </c>
      <c r="K52" s="72">
        <v>0</v>
      </c>
      <c r="L52" s="72">
        <v>70000</v>
      </c>
      <c r="M52" s="72">
        <v>2009</v>
      </c>
      <c r="N52" s="72">
        <v>5368.48</v>
      </c>
      <c r="O52" s="72">
        <v>2128</v>
      </c>
      <c r="P52" s="72">
        <v>125</v>
      </c>
      <c r="Q52" s="72">
        <f t="shared" si="0"/>
        <v>9630.48</v>
      </c>
      <c r="R52" s="72">
        <f t="shared" si="1"/>
        <v>60369.520000000004</v>
      </c>
    </row>
    <row r="53" spans="2:18" ht="38.25" customHeight="1" x14ac:dyDescent="0.2">
      <c r="B53" s="69">
        <v>39</v>
      </c>
      <c r="C53" s="67" t="s">
        <v>290</v>
      </c>
      <c r="D53" s="67" t="s">
        <v>123</v>
      </c>
      <c r="E53" s="67" t="s">
        <v>291</v>
      </c>
      <c r="F53" s="68" t="s">
        <v>214</v>
      </c>
      <c r="G53" s="69" t="s">
        <v>20</v>
      </c>
      <c r="H53" s="73">
        <v>44621</v>
      </c>
      <c r="I53" s="73">
        <v>44805</v>
      </c>
      <c r="J53" s="72">
        <v>50000</v>
      </c>
      <c r="K53" s="72">
        <v>0</v>
      </c>
      <c r="L53" s="72">
        <v>50000</v>
      </c>
      <c r="M53" s="72">
        <v>1435</v>
      </c>
      <c r="N53" s="72">
        <v>1854</v>
      </c>
      <c r="O53" s="72">
        <v>1520</v>
      </c>
      <c r="P53" s="72">
        <v>125</v>
      </c>
      <c r="Q53" s="72">
        <f t="shared" si="0"/>
        <v>4934</v>
      </c>
      <c r="R53" s="72">
        <f t="shared" si="1"/>
        <v>45066</v>
      </c>
    </row>
    <row r="54" spans="2:18" ht="38.25" customHeight="1" x14ac:dyDescent="0.2">
      <c r="B54" s="80">
        <v>40</v>
      </c>
      <c r="C54" s="67" t="s">
        <v>292</v>
      </c>
      <c r="D54" s="67" t="s">
        <v>123</v>
      </c>
      <c r="E54" s="67" t="s">
        <v>293</v>
      </c>
      <c r="F54" s="68" t="s">
        <v>214</v>
      </c>
      <c r="G54" s="69" t="s">
        <v>20</v>
      </c>
      <c r="H54" s="73">
        <v>44986</v>
      </c>
      <c r="I54" s="73">
        <v>45169</v>
      </c>
      <c r="J54" s="72">
        <v>45000</v>
      </c>
      <c r="K54" s="72">
        <v>0</v>
      </c>
      <c r="L54" s="72">
        <v>45000</v>
      </c>
      <c r="M54" s="72">
        <v>1291.5</v>
      </c>
      <c r="N54" s="72">
        <v>1148.33</v>
      </c>
      <c r="O54" s="72">
        <v>1368</v>
      </c>
      <c r="P54" s="72">
        <v>125</v>
      </c>
      <c r="Q54" s="72">
        <f t="shared" si="0"/>
        <v>3932.83</v>
      </c>
      <c r="R54" s="72">
        <f t="shared" si="1"/>
        <v>41067.17</v>
      </c>
    </row>
    <row r="55" spans="2:18" ht="38.25" customHeight="1" x14ac:dyDescent="0.2">
      <c r="B55" s="69">
        <v>41</v>
      </c>
      <c r="C55" s="67" t="s">
        <v>295</v>
      </c>
      <c r="D55" s="67" t="s">
        <v>123</v>
      </c>
      <c r="E55" s="67" t="s">
        <v>293</v>
      </c>
      <c r="F55" s="68" t="s">
        <v>214</v>
      </c>
      <c r="G55" s="69" t="s">
        <v>23</v>
      </c>
      <c r="H55" s="73">
        <v>44986</v>
      </c>
      <c r="I55" s="73">
        <v>45169</v>
      </c>
      <c r="J55" s="72">
        <v>45000</v>
      </c>
      <c r="K55" s="72">
        <v>0</v>
      </c>
      <c r="L55" s="72">
        <v>45000</v>
      </c>
      <c r="M55" s="72">
        <v>1291.5</v>
      </c>
      <c r="N55" s="72">
        <v>0</v>
      </c>
      <c r="O55" s="72">
        <v>1368</v>
      </c>
      <c r="P55" s="72">
        <v>125</v>
      </c>
      <c r="Q55" s="72">
        <f t="shared" si="0"/>
        <v>2784.5</v>
      </c>
      <c r="R55" s="72">
        <f t="shared" si="1"/>
        <v>42215.5</v>
      </c>
    </row>
    <row r="56" spans="2:18" ht="38.25" customHeight="1" x14ac:dyDescent="0.2">
      <c r="B56" s="69" t="s">
        <v>435</v>
      </c>
      <c r="C56" s="67" t="s">
        <v>296</v>
      </c>
      <c r="D56" s="67" t="s">
        <v>297</v>
      </c>
      <c r="E56" s="67" t="s">
        <v>298</v>
      </c>
      <c r="F56" s="68" t="s">
        <v>214</v>
      </c>
      <c r="G56" s="69" t="s">
        <v>20</v>
      </c>
      <c r="H56" s="73">
        <v>44986</v>
      </c>
      <c r="I56" s="73">
        <v>45169</v>
      </c>
      <c r="J56" s="72">
        <v>120000</v>
      </c>
      <c r="K56" s="72">
        <v>0</v>
      </c>
      <c r="L56" s="72">
        <v>120000</v>
      </c>
      <c r="M56" s="72">
        <v>3444</v>
      </c>
      <c r="N56" s="72">
        <v>16021.14</v>
      </c>
      <c r="O56" s="72">
        <v>3648</v>
      </c>
      <c r="P56" s="72">
        <v>3279.9</v>
      </c>
      <c r="Q56" s="72">
        <f t="shared" si="0"/>
        <v>26393.040000000001</v>
      </c>
      <c r="R56" s="72">
        <f t="shared" si="1"/>
        <v>93606.959999999992</v>
      </c>
    </row>
    <row r="57" spans="2:18" ht="38.25" customHeight="1" x14ac:dyDescent="0.2">
      <c r="B57" s="80">
        <v>43</v>
      </c>
      <c r="C57" s="67" t="s">
        <v>299</v>
      </c>
      <c r="D57" s="67" t="s">
        <v>300</v>
      </c>
      <c r="E57" s="67" t="s">
        <v>301</v>
      </c>
      <c r="F57" s="68" t="s">
        <v>214</v>
      </c>
      <c r="G57" s="69" t="s">
        <v>20</v>
      </c>
      <c r="H57" s="73">
        <v>44621</v>
      </c>
      <c r="I57" s="73">
        <v>44805</v>
      </c>
      <c r="J57" s="72">
        <v>90000</v>
      </c>
      <c r="K57" s="72">
        <v>0</v>
      </c>
      <c r="L57" s="72">
        <v>90000</v>
      </c>
      <c r="M57" s="72">
        <v>2583</v>
      </c>
      <c r="N57" s="72">
        <v>9753.1200000000008</v>
      </c>
      <c r="O57" s="72">
        <v>2736</v>
      </c>
      <c r="P57" s="72">
        <v>125</v>
      </c>
      <c r="Q57" s="72">
        <f t="shared" si="0"/>
        <v>15197.12</v>
      </c>
      <c r="R57" s="72">
        <f t="shared" si="1"/>
        <v>74802.880000000005</v>
      </c>
    </row>
    <row r="58" spans="2:18" ht="38.25" customHeight="1" x14ac:dyDescent="0.2">
      <c r="B58" s="69">
        <v>44</v>
      </c>
      <c r="C58" s="67" t="s">
        <v>302</v>
      </c>
      <c r="D58" s="67" t="s">
        <v>300</v>
      </c>
      <c r="E58" s="67" t="s">
        <v>303</v>
      </c>
      <c r="F58" s="68" t="s">
        <v>214</v>
      </c>
      <c r="G58" s="69" t="s">
        <v>23</v>
      </c>
      <c r="H58" s="73">
        <v>44986</v>
      </c>
      <c r="I58" s="73">
        <v>45169</v>
      </c>
      <c r="J58" s="72">
        <v>50000</v>
      </c>
      <c r="K58" s="72">
        <v>0</v>
      </c>
      <c r="L58" s="72">
        <v>50000</v>
      </c>
      <c r="M58" s="72">
        <v>1435</v>
      </c>
      <c r="N58" s="72">
        <v>1854</v>
      </c>
      <c r="O58" s="72">
        <v>1520</v>
      </c>
      <c r="P58" s="72">
        <v>25</v>
      </c>
      <c r="Q58" s="72">
        <f t="shared" si="0"/>
        <v>4834</v>
      </c>
      <c r="R58" s="72">
        <f t="shared" si="1"/>
        <v>45166</v>
      </c>
    </row>
    <row r="59" spans="2:18" ht="38.25" customHeight="1" x14ac:dyDescent="0.2">
      <c r="B59" s="69">
        <v>45</v>
      </c>
      <c r="C59" s="67" t="s">
        <v>304</v>
      </c>
      <c r="D59" s="67" t="s">
        <v>300</v>
      </c>
      <c r="E59" s="67" t="s">
        <v>305</v>
      </c>
      <c r="F59" s="68" t="s">
        <v>214</v>
      </c>
      <c r="G59" s="69" t="s">
        <v>20</v>
      </c>
      <c r="H59" s="73">
        <v>44986</v>
      </c>
      <c r="I59" s="73">
        <v>45169</v>
      </c>
      <c r="J59" s="72">
        <v>90000</v>
      </c>
      <c r="K59" s="72">
        <v>0</v>
      </c>
      <c r="L59" s="72">
        <v>90000</v>
      </c>
      <c r="M59" s="72">
        <v>2583</v>
      </c>
      <c r="N59" s="72">
        <v>9753.1200000000008</v>
      </c>
      <c r="O59" s="72">
        <v>2736</v>
      </c>
      <c r="P59" s="72">
        <v>125</v>
      </c>
      <c r="Q59" s="72">
        <f t="shared" si="0"/>
        <v>15197.12</v>
      </c>
      <c r="R59" s="72">
        <f t="shared" si="1"/>
        <v>74802.880000000005</v>
      </c>
    </row>
    <row r="60" spans="2:18" ht="38.25" customHeight="1" x14ac:dyDescent="0.2">
      <c r="B60" s="69">
        <v>46</v>
      </c>
      <c r="C60" s="67" t="s">
        <v>155</v>
      </c>
      <c r="D60" s="67" t="s">
        <v>160</v>
      </c>
      <c r="E60" s="67" t="s">
        <v>434</v>
      </c>
      <c r="F60" s="68" t="s">
        <v>214</v>
      </c>
      <c r="G60" s="69" t="s">
        <v>20</v>
      </c>
      <c r="H60" s="73">
        <v>45017</v>
      </c>
      <c r="I60" s="81">
        <v>45170</v>
      </c>
      <c r="J60" s="72">
        <v>80000</v>
      </c>
      <c r="K60" s="72">
        <v>0</v>
      </c>
      <c r="L60" s="72">
        <v>80000</v>
      </c>
      <c r="M60" s="72">
        <v>2296</v>
      </c>
      <c r="N60" s="72">
        <v>7400.87</v>
      </c>
      <c r="O60" s="72">
        <v>2432</v>
      </c>
      <c r="P60" s="72">
        <v>1625</v>
      </c>
      <c r="Q60" s="72">
        <f>SUM(M60:P60)</f>
        <v>13753.869999999999</v>
      </c>
      <c r="R60" s="72">
        <f>(L60-Q60)</f>
        <v>66246.13</v>
      </c>
    </row>
    <row r="61" spans="2:18" ht="38.25" customHeight="1" x14ac:dyDescent="0.2">
      <c r="B61" s="80">
        <v>47</v>
      </c>
      <c r="C61" s="67" t="s">
        <v>306</v>
      </c>
      <c r="D61" s="67" t="s">
        <v>300</v>
      </c>
      <c r="E61" s="67" t="s">
        <v>307</v>
      </c>
      <c r="F61" s="68" t="s">
        <v>214</v>
      </c>
      <c r="G61" s="69" t="s">
        <v>23</v>
      </c>
      <c r="H61" s="73">
        <v>44986</v>
      </c>
      <c r="I61" s="73">
        <v>45169</v>
      </c>
      <c r="J61" s="72">
        <v>50000</v>
      </c>
      <c r="K61" s="72">
        <v>0</v>
      </c>
      <c r="L61" s="72">
        <v>50000</v>
      </c>
      <c r="M61" s="72">
        <v>1435</v>
      </c>
      <c r="N61" s="72">
        <v>1854</v>
      </c>
      <c r="O61" s="72">
        <v>1520</v>
      </c>
      <c r="P61" s="72">
        <v>125</v>
      </c>
      <c r="Q61" s="72">
        <f t="shared" si="0"/>
        <v>4934</v>
      </c>
      <c r="R61" s="72">
        <f t="shared" si="1"/>
        <v>45066</v>
      </c>
    </row>
    <row r="62" spans="2:18" ht="38.25" customHeight="1" x14ac:dyDescent="0.2">
      <c r="B62" s="69">
        <v>48</v>
      </c>
      <c r="C62" s="67" t="s">
        <v>308</v>
      </c>
      <c r="D62" s="67" t="s">
        <v>300</v>
      </c>
      <c r="E62" s="67" t="s">
        <v>307</v>
      </c>
      <c r="F62" s="68" t="s">
        <v>214</v>
      </c>
      <c r="G62" s="69" t="s">
        <v>20</v>
      </c>
      <c r="H62" s="73">
        <v>44743</v>
      </c>
      <c r="I62" s="73">
        <v>44927</v>
      </c>
      <c r="J62" s="72">
        <v>50000</v>
      </c>
      <c r="K62" s="72">
        <v>0</v>
      </c>
      <c r="L62" s="72">
        <v>50000</v>
      </c>
      <c r="M62" s="72">
        <v>1435</v>
      </c>
      <c r="N62" s="72">
        <v>1854</v>
      </c>
      <c r="O62" s="72">
        <v>1520</v>
      </c>
      <c r="P62" s="72">
        <v>125</v>
      </c>
      <c r="Q62" s="72">
        <f t="shared" si="0"/>
        <v>4934</v>
      </c>
      <c r="R62" s="72">
        <f t="shared" si="1"/>
        <v>45066</v>
      </c>
    </row>
    <row r="63" spans="2:18" ht="38.25" customHeight="1" x14ac:dyDescent="0.2">
      <c r="B63" s="69">
        <v>49</v>
      </c>
      <c r="C63" s="67" t="s">
        <v>309</v>
      </c>
      <c r="D63" s="67" t="s">
        <v>310</v>
      </c>
      <c r="E63" s="67" t="s">
        <v>165</v>
      </c>
      <c r="F63" s="68" t="s">
        <v>214</v>
      </c>
      <c r="G63" s="69" t="s">
        <v>20</v>
      </c>
      <c r="H63" s="73" t="s">
        <v>424</v>
      </c>
      <c r="I63" s="73">
        <v>45169</v>
      </c>
      <c r="J63" s="72">
        <v>65000</v>
      </c>
      <c r="K63" s="72">
        <v>0</v>
      </c>
      <c r="L63" s="72">
        <v>65000</v>
      </c>
      <c r="M63" s="72">
        <v>1865.5</v>
      </c>
      <c r="N63" s="72">
        <v>4427.58</v>
      </c>
      <c r="O63" s="72">
        <v>1976</v>
      </c>
      <c r="P63" s="72">
        <v>877.9</v>
      </c>
      <c r="Q63" s="72">
        <f t="shared" si="0"/>
        <v>9146.98</v>
      </c>
      <c r="R63" s="72">
        <f t="shared" si="1"/>
        <v>55853.020000000004</v>
      </c>
    </row>
    <row r="64" spans="2:18" ht="38.25" customHeight="1" x14ac:dyDescent="0.2">
      <c r="B64" s="80">
        <v>50</v>
      </c>
      <c r="C64" s="67" t="s">
        <v>311</v>
      </c>
      <c r="D64" s="67" t="s">
        <v>310</v>
      </c>
      <c r="E64" s="67" t="s">
        <v>165</v>
      </c>
      <c r="F64" s="68" t="s">
        <v>214</v>
      </c>
      <c r="G64" s="69" t="s">
        <v>20</v>
      </c>
      <c r="H64" s="73">
        <v>44986</v>
      </c>
      <c r="I64" s="73">
        <v>45169</v>
      </c>
      <c r="J64" s="72">
        <v>65000</v>
      </c>
      <c r="K64" s="72">
        <v>0</v>
      </c>
      <c r="L64" s="72">
        <v>65000</v>
      </c>
      <c r="M64" s="72">
        <v>1865.5</v>
      </c>
      <c r="N64" s="72">
        <v>4427.58</v>
      </c>
      <c r="O64" s="72">
        <v>1976</v>
      </c>
      <c r="P64" s="72">
        <v>125</v>
      </c>
      <c r="Q64" s="72">
        <f t="shared" si="0"/>
        <v>8394.08</v>
      </c>
      <c r="R64" s="72">
        <f t="shared" si="1"/>
        <v>56605.919999999998</v>
      </c>
    </row>
    <row r="65" spans="1:21" ht="38.25" customHeight="1" x14ac:dyDescent="0.2">
      <c r="B65" s="69">
        <v>51</v>
      </c>
      <c r="C65" s="67" t="s">
        <v>312</v>
      </c>
      <c r="D65" s="67" t="s">
        <v>310</v>
      </c>
      <c r="E65" s="67" t="s">
        <v>313</v>
      </c>
      <c r="F65" s="68" t="s">
        <v>214</v>
      </c>
      <c r="G65" s="69" t="s">
        <v>20</v>
      </c>
      <c r="H65" s="73">
        <v>44986</v>
      </c>
      <c r="I65" s="73">
        <v>45169</v>
      </c>
      <c r="J65" s="72">
        <v>110000</v>
      </c>
      <c r="K65" s="72">
        <v>0</v>
      </c>
      <c r="L65" s="72">
        <v>110000</v>
      </c>
      <c r="M65" s="72">
        <v>3157</v>
      </c>
      <c r="N65" s="72">
        <v>14457.62</v>
      </c>
      <c r="O65" s="72">
        <v>3344</v>
      </c>
      <c r="P65" s="72">
        <v>7298.7</v>
      </c>
      <c r="Q65" s="72">
        <f t="shared" si="0"/>
        <v>28257.320000000003</v>
      </c>
      <c r="R65" s="72">
        <f t="shared" si="1"/>
        <v>81742.679999999993</v>
      </c>
    </row>
    <row r="66" spans="1:21" ht="38.25" customHeight="1" x14ac:dyDescent="0.2">
      <c r="B66" s="69">
        <v>52</v>
      </c>
      <c r="C66" s="67" t="s">
        <v>314</v>
      </c>
      <c r="D66" s="67" t="s">
        <v>310</v>
      </c>
      <c r="E66" s="67" t="s">
        <v>315</v>
      </c>
      <c r="F66" s="68" t="s">
        <v>214</v>
      </c>
      <c r="G66" s="69" t="s">
        <v>23</v>
      </c>
      <c r="H66" s="73">
        <v>44986</v>
      </c>
      <c r="I66" s="73">
        <v>45169</v>
      </c>
      <c r="J66" s="72">
        <v>65000</v>
      </c>
      <c r="K66" s="72">
        <v>0</v>
      </c>
      <c r="L66" s="72">
        <v>65000</v>
      </c>
      <c r="M66" s="72">
        <v>1865.5</v>
      </c>
      <c r="N66" s="72">
        <v>4427.58</v>
      </c>
      <c r="O66" s="72">
        <v>1976</v>
      </c>
      <c r="P66" s="72">
        <v>125</v>
      </c>
      <c r="Q66" s="72">
        <f t="shared" si="0"/>
        <v>8394.08</v>
      </c>
      <c r="R66" s="72">
        <f t="shared" si="1"/>
        <v>56605.919999999998</v>
      </c>
    </row>
    <row r="67" spans="1:21" ht="38.25" customHeight="1" x14ac:dyDescent="0.2">
      <c r="B67" s="80">
        <v>53</v>
      </c>
      <c r="C67" s="67" t="s">
        <v>391</v>
      </c>
      <c r="D67" s="67" t="s">
        <v>310</v>
      </c>
      <c r="E67" s="67" t="s">
        <v>316</v>
      </c>
      <c r="F67" s="68" t="s">
        <v>214</v>
      </c>
      <c r="G67" s="69" t="s">
        <v>20</v>
      </c>
      <c r="H67" s="73">
        <v>44986</v>
      </c>
      <c r="I67" s="73">
        <v>45169</v>
      </c>
      <c r="J67" s="72">
        <v>65000</v>
      </c>
      <c r="K67" s="72">
        <v>0</v>
      </c>
      <c r="L67" s="72">
        <v>65000</v>
      </c>
      <c r="M67" s="72">
        <v>1865.5</v>
      </c>
      <c r="N67" s="72">
        <v>4427.58</v>
      </c>
      <c r="O67" s="72">
        <v>1976</v>
      </c>
      <c r="P67" s="72">
        <v>125</v>
      </c>
      <c r="Q67" s="72">
        <f t="shared" si="0"/>
        <v>8394.08</v>
      </c>
      <c r="R67" s="72">
        <f t="shared" si="1"/>
        <v>56605.919999999998</v>
      </c>
    </row>
    <row r="68" spans="1:21" ht="38.25" customHeight="1" x14ac:dyDescent="0.2">
      <c r="B68" s="69">
        <v>54</v>
      </c>
      <c r="C68" s="67" t="s">
        <v>317</v>
      </c>
      <c r="D68" s="67" t="s">
        <v>310</v>
      </c>
      <c r="E68" s="67" t="s">
        <v>315</v>
      </c>
      <c r="F68" s="68" t="s">
        <v>214</v>
      </c>
      <c r="G68" s="69" t="s">
        <v>20</v>
      </c>
      <c r="H68" s="73">
        <v>44986</v>
      </c>
      <c r="I68" s="73">
        <v>45169</v>
      </c>
      <c r="J68" s="72">
        <v>65000</v>
      </c>
      <c r="K68" s="72">
        <v>0</v>
      </c>
      <c r="L68" s="72">
        <v>65000</v>
      </c>
      <c r="M68" s="72">
        <v>1865.5</v>
      </c>
      <c r="N68" s="72">
        <v>4427.58</v>
      </c>
      <c r="O68" s="72">
        <v>1976</v>
      </c>
      <c r="P68" s="72">
        <v>125</v>
      </c>
      <c r="Q68" s="72">
        <f t="shared" si="0"/>
        <v>8394.08</v>
      </c>
      <c r="R68" s="72">
        <f t="shared" si="1"/>
        <v>56605.919999999998</v>
      </c>
    </row>
    <row r="69" spans="1:21" ht="38.25" customHeight="1" x14ac:dyDescent="0.2">
      <c r="B69" s="69">
        <v>55</v>
      </c>
      <c r="C69" s="67" t="s">
        <v>318</v>
      </c>
      <c r="D69" s="67" t="s">
        <v>310</v>
      </c>
      <c r="E69" s="67" t="s">
        <v>315</v>
      </c>
      <c r="F69" s="68" t="s">
        <v>214</v>
      </c>
      <c r="G69" s="69" t="s">
        <v>23</v>
      </c>
      <c r="H69" s="73">
        <v>44986</v>
      </c>
      <c r="I69" s="73">
        <v>45139</v>
      </c>
      <c r="J69" s="72">
        <v>65000</v>
      </c>
      <c r="K69" s="72">
        <v>0</v>
      </c>
      <c r="L69" s="72">
        <v>65000</v>
      </c>
      <c r="M69" s="72">
        <v>1865.5</v>
      </c>
      <c r="N69" s="72">
        <v>4427.58</v>
      </c>
      <c r="O69" s="72">
        <v>1976</v>
      </c>
      <c r="P69" s="72">
        <v>125</v>
      </c>
      <c r="Q69" s="72">
        <f t="shared" si="0"/>
        <v>8394.08</v>
      </c>
      <c r="R69" s="72">
        <f t="shared" si="1"/>
        <v>56605.919999999998</v>
      </c>
    </row>
    <row r="70" spans="1:21" ht="38.25" customHeight="1" x14ac:dyDescent="0.2">
      <c r="B70" s="80">
        <v>56</v>
      </c>
      <c r="C70" s="67" t="s">
        <v>319</v>
      </c>
      <c r="D70" s="67" t="s">
        <v>160</v>
      </c>
      <c r="E70" s="67" t="s">
        <v>307</v>
      </c>
      <c r="F70" s="68" t="s">
        <v>214</v>
      </c>
      <c r="G70" s="69" t="s">
        <v>23</v>
      </c>
      <c r="H70" s="73">
        <v>44986</v>
      </c>
      <c r="I70" s="73">
        <v>45169</v>
      </c>
      <c r="J70" s="72">
        <v>50000</v>
      </c>
      <c r="K70" s="72">
        <v>0</v>
      </c>
      <c r="L70" s="72">
        <v>50000</v>
      </c>
      <c r="M70" s="72">
        <v>1435</v>
      </c>
      <c r="N70" s="72">
        <v>1854</v>
      </c>
      <c r="O70" s="72">
        <v>1520</v>
      </c>
      <c r="P70" s="72">
        <v>25</v>
      </c>
      <c r="Q70" s="72">
        <f t="shared" si="0"/>
        <v>4834</v>
      </c>
      <c r="R70" s="72">
        <f t="shared" si="1"/>
        <v>45166</v>
      </c>
    </row>
    <row r="71" spans="1:21" ht="38.25" customHeight="1" x14ac:dyDescent="0.2">
      <c r="B71" s="69">
        <v>57</v>
      </c>
      <c r="C71" s="67" t="s">
        <v>320</v>
      </c>
      <c r="D71" s="67" t="s">
        <v>160</v>
      </c>
      <c r="E71" s="67" t="s">
        <v>307</v>
      </c>
      <c r="F71" s="68" t="s">
        <v>214</v>
      </c>
      <c r="G71" s="69" t="s">
        <v>23</v>
      </c>
      <c r="H71" s="73">
        <v>44986</v>
      </c>
      <c r="I71" s="73">
        <v>45169</v>
      </c>
      <c r="J71" s="72">
        <v>50000</v>
      </c>
      <c r="K71" s="72">
        <v>0</v>
      </c>
      <c r="L71" s="72">
        <v>50000</v>
      </c>
      <c r="M71" s="72">
        <v>1435</v>
      </c>
      <c r="N71" s="72">
        <v>0</v>
      </c>
      <c r="O71" s="72">
        <v>1520</v>
      </c>
      <c r="P71" s="72">
        <v>125</v>
      </c>
      <c r="Q71" s="72">
        <f t="shared" si="0"/>
        <v>3080</v>
      </c>
      <c r="R71" s="72">
        <f t="shared" si="1"/>
        <v>46920</v>
      </c>
    </row>
    <row r="72" spans="1:21" ht="38.25" customHeight="1" x14ac:dyDescent="0.2">
      <c r="B72" s="69">
        <v>58</v>
      </c>
      <c r="C72" s="67" t="s">
        <v>321</v>
      </c>
      <c r="D72" s="67" t="s">
        <v>160</v>
      </c>
      <c r="E72" s="67" t="s">
        <v>307</v>
      </c>
      <c r="F72" s="68" t="s">
        <v>214</v>
      </c>
      <c r="G72" s="69" t="s">
        <v>23</v>
      </c>
      <c r="H72" s="73">
        <v>44986</v>
      </c>
      <c r="I72" s="73">
        <v>45169</v>
      </c>
      <c r="J72" s="72">
        <v>50000</v>
      </c>
      <c r="K72" s="72">
        <v>0</v>
      </c>
      <c r="L72" s="72">
        <v>50000</v>
      </c>
      <c r="M72" s="72">
        <v>1435</v>
      </c>
      <c r="N72" s="72">
        <v>0</v>
      </c>
      <c r="O72" s="72">
        <v>1520</v>
      </c>
      <c r="P72" s="72">
        <v>1525</v>
      </c>
      <c r="Q72" s="72">
        <f t="shared" si="0"/>
        <v>4480</v>
      </c>
      <c r="R72" s="72">
        <f t="shared" si="1"/>
        <v>45520</v>
      </c>
    </row>
    <row r="73" spans="1:21" ht="38.25" customHeight="1" x14ac:dyDescent="0.2">
      <c r="B73" s="80">
        <v>59</v>
      </c>
      <c r="C73" s="67" t="s">
        <v>322</v>
      </c>
      <c r="D73" s="67" t="s">
        <v>323</v>
      </c>
      <c r="E73" s="67" t="s">
        <v>324</v>
      </c>
      <c r="F73" s="67" t="s">
        <v>214</v>
      </c>
      <c r="G73" s="76" t="s">
        <v>23</v>
      </c>
      <c r="H73" s="77">
        <v>44986</v>
      </c>
      <c r="I73" s="77">
        <v>45169</v>
      </c>
      <c r="J73" s="72">
        <v>100000</v>
      </c>
      <c r="K73" s="72">
        <v>0</v>
      </c>
      <c r="L73" s="72">
        <v>100000</v>
      </c>
      <c r="M73" s="72">
        <v>2870</v>
      </c>
      <c r="N73" s="72">
        <v>12105.37</v>
      </c>
      <c r="O73" s="72">
        <v>3040</v>
      </c>
      <c r="P73" s="72">
        <v>25</v>
      </c>
      <c r="Q73" s="72">
        <f t="shared" si="0"/>
        <v>18040.370000000003</v>
      </c>
      <c r="R73" s="72">
        <f t="shared" si="1"/>
        <v>81959.63</v>
      </c>
    </row>
    <row r="74" spans="1:21" customFormat="1" ht="25.5" customHeight="1" thickBot="1" x14ac:dyDescent="0.25">
      <c r="B74" s="119" t="s">
        <v>185</v>
      </c>
      <c r="C74" s="120"/>
      <c r="D74" s="120"/>
      <c r="E74" s="120"/>
      <c r="F74" s="120"/>
      <c r="G74" s="120"/>
      <c r="H74" s="120"/>
      <c r="I74" s="121"/>
      <c r="J74" s="57">
        <f>SUBTOTAL(109,Table3[SUELDO BRUTO (RD$)])</f>
        <v>4741000</v>
      </c>
      <c r="K74" s="57">
        <f>SUBTOTAL(109,Table3[OTROS ING.])</f>
        <v>0</v>
      </c>
      <c r="L74" s="57">
        <f>SUBTOTAL(109,Table3[TOTALl ING.])</f>
        <v>4741000</v>
      </c>
      <c r="M74" s="57">
        <f>SUBTOTAL(109,Table3[AFP])</f>
        <v>136066.70000000001</v>
      </c>
      <c r="N74" s="57">
        <f>SUBTOTAL(109,Table3[ISR])</f>
        <v>463956.80000000016</v>
      </c>
      <c r="O74" s="57">
        <f>SUBTOTAL(109,Table3[SFS])</f>
        <v>144126.39999999999</v>
      </c>
      <c r="P74" s="57">
        <f>SUBTOTAL(109,Table3[OTROS DESC.])</f>
        <v>42782.55</v>
      </c>
      <c r="Q74" s="57">
        <f>SUBTOTAL(109,Table3[TOTAL DESC.])</f>
        <v>786932.4499999996</v>
      </c>
      <c r="R74" s="57">
        <f>SUBTOTAL(109,Table3[NETO])</f>
        <v>3954067.5499999993</v>
      </c>
      <c r="S74" s="4"/>
      <c r="T74" s="4"/>
      <c r="U74" s="4"/>
    </row>
    <row r="75" spans="1:21" ht="25.5" customHeight="1" x14ac:dyDescent="0.2">
      <c r="B75" s="58"/>
      <c r="C75" s="58"/>
      <c r="D75" s="58"/>
      <c r="E75" s="58"/>
      <c r="F75" s="58"/>
      <c r="G75" s="58"/>
      <c r="H75" s="58"/>
      <c r="I75" s="58"/>
      <c r="J75" s="59"/>
      <c r="K75" s="59"/>
      <c r="L75" s="59"/>
      <c r="M75" s="59"/>
      <c r="N75" s="59"/>
      <c r="O75" s="59"/>
      <c r="P75" s="59"/>
      <c r="Q75" s="59"/>
      <c r="R75" s="59"/>
    </row>
    <row r="76" spans="1:21" customForma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customFormat="1" ht="14.25" x14ac:dyDescent="0.2">
      <c r="A77" s="4"/>
      <c r="B77" s="4"/>
      <c r="C77" s="4"/>
      <c r="D77" s="11" t="s">
        <v>186</v>
      </c>
      <c r="E77" s="12"/>
      <c r="F77" s="11"/>
      <c r="G77" s="102" t="s">
        <v>187</v>
      </c>
      <c r="H77" s="102"/>
      <c r="I77" s="102"/>
      <c r="J77" s="102"/>
      <c r="K77" s="12"/>
      <c r="L77" s="13"/>
      <c r="M77" s="12"/>
      <c r="N77" s="102" t="s">
        <v>187</v>
      </c>
      <c r="O77" s="102"/>
      <c r="P77" s="4"/>
      <c r="Q77" s="4"/>
      <c r="R77" s="4"/>
      <c r="S77" s="4"/>
      <c r="T77" s="4"/>
      <c r="U77" s="4"/>
    </row>
    <row r="78" spans="1:21" customFormat="1" ht="14.25" x14ac:dyDescent="0.2">
      <c r="A78" s="4"/>
      <c r="B78" s="4"/>
      <c r="C78" s="4"/>
      <c r="D78" s="11"/>
      <c r="E78" s="12"/>
      <c r="F78" s="11"/>
      <c r="G78" s="11"/>
      <c r="H78" s="11"/>
      <c r="I78" s="11"/>
      <c r="J78" s="11"/>
      <c r="K78" s="12"/>
      <c r="L78" s="13"/>
      <c r="M78" s="12"/>
      <c r="N78" s="11"/>
      <c r="O78" s="11"/>
      <c r="P78" s="4"/>
      <c r="Q78" s="4"/>
      <c r="R78" s="4"/>
      <c r="S78" s="4"/>
      <c r="T78" s="4"/>
      <c r="U78" s="4"/>
    </row>
    <row r="79" spans="1:21" customFormat="1" ht="14.25" x14ac:dyDescent="0.2">
      <c r="A79" s="4"/>
      <c r="B79" s="4"/>
      <c r="C79" s="4"/>
      <c r="D79" s="11"/>
      <c r="E79" s="12"/>
      <c r="F79" s="11"/>
      <c r="G79" s="11"/>
      <c r="H79" s="11"/>
      <c r="I79" s="11"/>
      <c r="J79" s="11"/>
      <c r="K79" s="12"/>
      <c r="L79" s="13"/>
      <c r="M79" s="12"/>
      <c r="N79" s="11"/>
      <c r="O79" s="11"/>
      <c r="P79" s="4"/>
      <c r="Q79" s="4"/>
      <c r="R79" s="4"/>
      <c r="S79" s="4"/>
      <c r="T79" s="4"/>
      <c r="U79" s="4"/>
    </row>
    <row r="80" spans="1:21" customFormat="1" ht="14.25" x14ac:dyDescent="0.2">
      <c r="A80" s="4"/>
      <c r="B80" s="4"/>
      <c r="C80" s="4"/>
      <c r="D80" s="11"/>
      <c r="E80" s="12"/>
      <c r="F80" s="11"/>
      <c r="G80" s="12"/>
      <c r="H80" s="12"/>
      <c r="I80" s="12"/>
      <c r="J80" s="11"/>
      <c r="K80" s="12"/>
      <c r="L80" s="12"/>
      <c r="M80" s="12"/>
      <c r="N80" s="12"/>
      <c r="O80" s="102"/>
      <c r="P80" s="102"/>
      <c r="Q80" s="12"/>
      <c r="R80" s="4"/>
      <c r="S80" s="4"/>
      <c r="T80" s="4"/>
      <c r="U80" s="4"/>
    </row>
    <row r="81" spans="1:21" customFormat="1" ht="14.25" x14ac:dyDescent="0.2">
      <c r="A81" s="4"/>
      <c r="B81" s="4"/>
      <c r="C81" s="4"/>
      <c r="D81" s="14"/>
      <c r="E81" s="12"/>
      <c r="F81" s="11"/>
      <c r="G81" s="12"/>
      <c r="H81" s="12"/>
      <c r="I81" s="12"/>
      <c r="J81" s="13"/>
      <c r="K81" s="12"/>
      <c r="L81" s="13"/>
      <c r="M81" s="14"/>
      <c r="N81" s="14"/>
      <c r="O81" s="14"/>
      <c r="P81" s="14"/>
      <c r="Q81" s="12"/>
      <c r="R81" s="4"/>
      <c r="S81" s="4"/>
      <c r="T81" s="4"/>
      <c r="U81" s="4"/>
    </row>
    <row r="82" spans="1:21" customFormat="1" ht="14.25" x14ac:dyDescent="0.2">
      <c r="A82" s="4"/>
      <c r="B82" s="4"/>
      <c r="C82" s="4"/>
      <c r="D82" s="7" t="s">
        <v>408</v>
      </c>
      <c r="E82" s="12"/>
      <c r="F82" s="113" t="s">
        <v>415</v>
      </c>
      <c r="G82" s="113"/>
      <c r="H82" s="113"/>
      <c r="I82" s="113"/>
      <c r="J82" s="113"/>
      <c r="K82" s="113"/>
      <c r="L82" s="12"/>
      <c r="M82" s="113" t="s">
        <v>206</v>
      </c>
      <c r="N82" s="113"/>
      <c r="O82" s="113"/>
      <c r="P82" s="113"/>
      <c r="Q82" s="12"/>
      <c r="R82" s="4"/>
      <c r="S82" s="4"/>
      <c r="T82" s="4"/>
      <c r="U82" s="4"/>
    </row>
    <row r="83" spans="1:21" customFormat="1" ht="14.25" x14ac:dyDescent="0.2">
      <c r="A83" s="4"/>
      <c r="B83" s="4"/>
      <c r="C83" s="4"/>
      <c r="D83" s="4"/>
      <c r="E83" s="12"/>
      <c r="F83" s="11"/>
      <c r="G83" s="12"/>
      <c r="H83" s="12"/>
      <c r="I83" s="12"/>
      <c r="J83" s="4"/>
      <c r="K83" s="12"/>
      <c r="L83" s="12"/>
      <c r="M83" s="12"/>
      <c r="N83" s="12"/>
      <c r="O83" s="12"/>
      <c r="P83" s="12"/>
      <c r="Q83" s="12"/>
      <c r="R83" s="4"/>
      <c r="S83" s="4"/>
      <c r="T83" s="4"/>
      <c r="U83" s="4"/>
    </row>
    <row r="84" spans="1:21" ht="14.25" x14ac:dyDescent="0.2">
      <c r="E84" s="12"/>
      <c r="F84" s="11"/>
      <c r="G84" s="12"/>
      <c r="H84" s="12"/>
      <c r="I84" s="12"/>
      <c r="J84" s="13"/>
      <c r="K84" s="12"/>
      <c r="L84" s="12"/>
      <c r="M84" s="12"/>
      <c r="N84" s="12"/>
      <c r="O84" s="12"/>
      <c r="P84" s="12"/>
      <c r="Q84" s="12"/>
    </row>
    <row r="85" spans="1:21" ht="14.25" x14ac:dyDescent="0.2">
      <c r="D85" s="11"/>
      <c r="E85" s="12"/>
      <c r="F85" s="11"/>
      <c r="G85" s="12"/>
      <c r="H85" s="12"/>
      <c r="L85" s="12"/>
      <c r="M85" s="12"/>
      <c r="N85" s="12"/>
      <c r="O85" s="102"/>
      <c r="P85" s="102"/>
      <c r="Q85" s="12"/>
    </row>
    <row r="86" spans="1:21" ht="14.25" x14ac:dyDescent="0.2">
      <c r="D86" s="12"/>
      <c r="E86" s="12"/>
      <c r="F86" s="12"/>
      <c r="G86" s="12"/>
      <c r="H86" s="12"/>
      <c r="L86" s="12"/>
      <c r="M86" s="12"/>
      <c r="N86" s="12"/>
      <c r="O86" s="12"/>
      <c r="P86" s="12"/>
      <c r="Q86" s="12"/>
    </row>
    <row r="87" spans="1:21" ht="14.25" x14ac:dyDescent="0.2">
      <c r="D87" s="12"/>
      <c r="E87" s="12"/>
      <c r="F87" s="12"/>
      <c r="G87" s="12"/>
      <c r="H87" s="12"/>
      <c r="L87" s="12"/>
      <c r="M87" s="12"/>
      <c r="N87" s="12"/>
      <c r="O87" s="12"/>
      <c r="P87" s="12"/>
      <c r="Q87" s="12"/>
    </row>
  </sheetData>
  <mergeCells count="11">
    <mergeCell ref="O85:P85"/>
    <mergeCell ref="B9:R9"/>
    <mergeCell ref="E11:K11"/>
    <mergeCell ref="B13:T13"/>
    <mergeCell ref="B74:I74"/>
    <mergeCell ref="G77:J77"/>
    <mergeCell ref="N77:O77"/>
    <mergeCell ref="O80:P80"/>
    <mergeCell ref="F82:K82"/>
    <mergeCell ref="M82:P82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5" min="1" max="17" man="1"/>
    <brk id="54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4" bestFit="1" customWidth="1"/>
    <col min="2" max="2" width="27.5703125" style="4" customWidth="1"/>
    <col min="3" max="3" width="38.42578125" style="4" customWidth="1"/>
    <col min="4" max="4" width="41.28515625" style="4" customWidth="1"/>
    <col min="5" max="5" width="27.7109375" style="4" bestFit="1" customWidth="1"/>
    <col min="6" max="6" width="15.42578125" style="4" bestFit="1" customWidth="1"/>
    <col min="7" max="7" width="23" style="4" bestFit="1" customWidth="1"/>
    <col min="8" max="8" width="19.28515625" style="4" customWidth="1"/>
    <col min="9" max="9" width="18" style="4" bestFit="1" customWidth="1"/>
    <col min="10" max="10" width="17.7109375" style="4" bestFit="1" customWidth="1"/>
    <col min="11" max="11" width="12.140625" style="4" bestFit="1" customWidth="1"/>
    <col min="12" max="12" width="11.28515625" style="4" bestFit="1" customWidth="1"/>
    <col min="13" max="13" width="12.140625" style="4" bestFit="1" customWidth="1"/>
    <col min="14" max="14" width="20.140625" style="4" bestFit="1" customWidth="1"/>
    <col min="15" max="15" width="19.7109375" style="4" bestFit="1" customWidth="1"/>
    <col min="16" max="16" width="12.7109375" style="4" bestFit="1" customWidth="1"/>
    <col min="17" max="16384" width="8.85546875" style="4"/>
  </cols>
  <sheetData>
    <row r="1" spans="1:16" ht="33.6" customHeight="1" thickBot="1" x14ac:dyDescent="0.25">
      <c r="A1" s="24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325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7" t="s">
        <v>15</v>
      </c>
    </row>
    <row r="2" spans="1:16" ht="24" x14ac:dyDescent="0.2">
      <c r="A2" s="28">
        <v>1</v>
      </c>
      <c r="B2" s="29" t="s">
        <v>326</v>
      </c>
      <c r="C2" s="29" t="s">
        <v>17</v>
      </c>
      <c r="D2" s="29" t="s">
        <v>327</v>
      </c>
      <c r="E2" s="29" t="s">
        <v>19</v>
      </c>
      <c r="F2" s="30" t="s">
        <v>20</v>
      </c>
      <c r="G2" s="29" t="s">
        <v>328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4" x14ac:dyDescent="0.2">
      <c r="A3" s="34">
        <v>2</v>
      </c>
      <c r="B3" s="22" t="s">
        <v>62</v>
      </c>
      <c r="C3" s="22" t="s">
        <v>17</v>
      </c>
      <c r="D3" s="22" t="s">
        <v>18</v>
      </c>
      <c r="E3" s="22" t="s">
        <v>19</v>
      </c>
      <c r="F3" s="23" t="s">
        <v>20</v>
      </c>
      <c r="G3" s="22" t="s">
        <v>328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4" x14ac:dyDescent="0.2">
      <c r="A4" s="34">
        <v>3</v>
      </c>
      <c r="B4" s="22" t="s">
        <v>16</v>
      </c>
      <c r="C4" s="22" t="s">
        <v>17</v>
      </c>
      <c r="D4" s="22" t="s">
        <v>18</v>
      </c>
      <c r="E4" s="22" t="s">
        <v>19</v>
      </c>
      <c r="F4" s="23" t="s">
        <v>20</v>
      </c>
      <c r="G4" s="22" t="s">
        <v>328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4" x14ac:dyDescent="0.2">
      <c r="A5" s="34">
        <v>4</v>
      </c>
      <c r="B5" s="22" t="s">
        <v>21</v>
      </c>
      <c r="C5" s="22" t="s">
        <v>17</v>
      </c>
      <c r="D5" s="22" t="s">
        <v>22</v>
      </c>
      <c r="E5" s="22" t="s">
        <v>19</v>
      </c>
      <c r="F5" s="23" t="s">
        <v>23</v>
      </c>
      <c r="G5" s="22" t="s">
        <v>328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ht="24" x14ac:dyDescent="0.2">
      <c r="A6" s="34">
        <v>5</v>
      </c>
      <c r="B6" s="22" t="s">
        <v>28</v>
      </c>
      <c r="C6" s="22" t="s">
        <v>17</v>
      </c>
      <c r="D6" s="22" t="s">
        <v>29</v>
      </c>
      <c r="E6" s="22" t="s">
        <v>30</v>
      </c>
      <c r="F6" s="23" t="s">
        <v>20</v>
      </c>
      <c r="G6" s="22" t="s">
        <v>328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4" x14ac:dyDescent="0.2">
      <c r="A7" s="34">
        <v>6</v>
      </c>
      <c r="B7" s="22" t="s">
        <v>31</v>
      </c>
      <c r="C7" s="22" t="s">
        <v>17</v>
      </c>
      <c r="D7" s="22" t="s">
        <v>32</v>
      </c>
      <c r="E7" s="22" t="s">
        <v>33</v>
      </c>
      <c r="F7" s="23" t="s">
        <v>20</v>
      </c>
      <c r="G7" s="22" t="s">
        <v>328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ht="24" x14ac:dyDescent="0.2">
      <c r="A8" s="34">
        <v>7</v>
      </c>
      <c r="B8" s="22" t="s">
        <v>34</v>
      </c>
      <c r="C8" s="22" t="s">
        <v>17</v>
      </c>
      <c r="D8" s="22" t="s">
        <v>35</v>
      </c>
      <c r="E8" s="22" t="s">
        <v>36</v>
      </c>
      <c r="F8" s="23" t="s">
        <v>20</v>
      </c>
      <c r="G8" s="22" t="s">
        <v>328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4" x14ac:dyDescent="0.2">
      <c r="A9" s="34">
        <v>8</v>
      </c>
      <c r="B9" s="22" t="s">
        <v>101</v>
      </c>
      <c r="C9" s="22" t="s">
        <v>17</v>
      </c>
      <c r="D9" s="22" t="s">
        <v>329</v>
      </c>
      <c r="E9" s="22" t="s">
        <v>36</v>
      </c>
      <c r="F9" s="23" t="s">
        <v>20</v>
      </c>
      <c r="G9" s="22" t="s">
        <v>328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4" x14ac:dyDescent="0.2">
      <c r="A10" s="34">
        <v>9</v>
      </c>
      <c r="B10" s="22" t="s">
        <v>38</v>
      </c>
      <c r="C10" s="22" t="s">
        <v>39</v>
      </c>
      <c r="D10" s="22" t="s">
        <v>40</v>
      </c>
      <c r="E10" s="22" t="s">
        <v>41</v>
      </c>
      <c r="F10" s="23" t="s">
        <v>20</v>
      </c>
      <c r="G10" s="22" t="s">
        <v>328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">
      <c r="A11" s="34">
        <v>10</v>
      </c>
      <c r="B11" s="22" t="s">
        <v>42</v>
      </c>
      <c r="C11" s="22" t="s">
        <v>39</v>
      </c>
      <c r="D11" s="22" t="s">
        <v>18</v>
      </c>
      <c r="E11" s="22" t="s">
        <v>19</v>
      </c>
      <c r="F11" s="23" t="s">
        <v>20</v>
      </c>
      <c r="G11" s="22" t="s">
        <v>328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">
      <c r="A12" s="34">
        <v>11</v>
      </c>
      <c r="B12" s="22" t="s">
        <v>43</v>
      </c>
      <c r="C12" s="22" t="s">
        <v>39</v>
      </c>
      <c r="D12" s="22" t="s">
        <v>44</v>
      </c>
      <c r="E12" s="22" t="s">
        <v>19</v>
      </c>
      <c r="F12" s="23" t="s">
        <v>20</v>
      </c>
      <c r="G12" s="22" t="s">
        <v>328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">
      <c r="A13" s="34">
        <v>12</v>
      </c>
      <c r="B13" s="22" t="s">
        <v>45</v>
      </c>
      <c r="C13" s="22" t="s">
        <v>39</v>
      </c>
      <c r="D13" s="22" t="s">
        <v>46</v>
      </c>
      <c r="E13" s="22" t="s">
        <v>36</v>
      </c>
      <c r="F13" s="23" t="s">
        <v>23</v>
      </c>
      <c r="G13" s="22" t="s">
        <v>328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4" x14ac:dyDescent="0.2">
      <c r="A14" s="34">
        <v>13</v>
      </c>
      <c r="B14" s="22" t="s">
        <v>52</v>
      </c>
      <c r="C14" s="22" t="s">
        <v>53</v>
      </c>
      <c r="D14" s="22" t="s">
        <v>51</v>
      </c>
      <c r="E14" s="22" t="s">
        <v>33</v>
      </c>
      <c r="F14" s="23" t="s">
        <v>20</v>
      </c>
      <c r="G14" s="22" t="s">
        <v>328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4" x14ac:dyDescent="0.2">
      <c r="A15" s="34">
        <v>14</v>
      </c>
      <c r="B15" s="22" t="s">
        <v>54</v>
      </c>
      <c r="C15" s="22" t="s">
        <v>53</v>
      </c>
      <c r="D15" s="22" t="s">
        <v>55</v>
      </c>
      <c r="E15" s="22" t="s">
        <v>33</v>
      </c>
      <c r="F15" s="23" t="s">
        <v>20</v>
      </c>
      <c r="G15" s="22" t="s">
        <v>328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">
      <c r="A16" s="34">
        <v>15</v>
      </c>
      <c r="B16" s="22" t="s">
        <v>226</v>
      </c>
      <c r="C16" s="22" t="s">
        <v>330</v>
      </c>
      <c r="D16" s="22" t="s">
        <v>331</v>
      </c>
      <c r="E16" s="22" t="s">
        <v>332</v>
      </c>
      <c r="F16" s="23" t="s">
        <v>23</v>
      </c>
      <c r="G16" s="22" t="s">
        <v>328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4" x14ac:dyDescent="0.2">
      <c r="A17" s="34">
        <v>16</v>
      </c>
      <c r="B17" s="22" t="s">
        <v>333</v>
      </c>
      <c r="C17" s="22" t="s">
        <v>57</v>
      </c>
      <c r="D17" s="22" t="s">
        <v>58</v>
      </c>
      <c r="E17" s="22" t="s">
        <v>30</v>
      </c>
      <c r="F17" s="23" t="s">
        <v>20</v>
      </c>
      <c r="G17" s="22" t="s">
        <v>328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ht="24" x14ac:dyDescent="0.2">
      <c r="A18" s="34">
        <v>17</v>
      </c>
      <c r="B18" s="22" t="s">
        <v>56</v>
      </c>
      <c r="C18" s="22" t="s">
        <v>57</v>
      </c>
      <c r="D18" s="22" t="s">
        <v>58</v>
      </c>
      <c r="E18" s="22" t="s">
        <v>30</v>
      </c>
      <c r="F18" s="23" t="s">
        <v>20</v>
      </c>
      <c r="G18" s="22" t="s">
        <v>328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4" x14ac:dyDescent="0.2">
      <c r="A19" s="34">
        <v>18</v>
      </c>
      <c r="B19" s="22" t="s">
        <v>59</v>
      </c>
      <c r="C19" s="22" t="s">
        <v>57</v>
      </c>
      <c r="D19" s="22" t="s">
        <v>58</v>
      </c>
      <c r="E19" s="22" t="s">
        <v>33</v>
      </c>
      <c r="F19" s="23" t="s">
        <v>20</v>
      </c>
      <c r="G19" s="22" t="s">
        <v>328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">
      <c r="A20" s="34">
        <v>19</v>
      </c>
      <c r="B20" s="22" t="s">
        <v>60</v>
      </c>
      <c r="C20" s="22" t="s">
        <v>57</v>
      </c>
      <c r="D20" s="22" t="s">
        <v>61</v>
      </c>
      <c r="E20" s="22" t="s">
        <v>33</v>
      </c>
      <c r="F20" s="23" t="s">
        <v>23</v>
      </c>
      <c r="G20" s="22" t="s">
        <v>328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ht="24" x14ac:dyDescent="0.2">
      <c r="A21" s="34">
        <v>20</v>
      </c>
      <c r="B21" s="22" t="s">
        <v>334</v>
      </c>
      <c r="C21" s="22" t="s">
        <v>57</v>
      </c>
      <c r="D21" s="22" t="s">
        <v>335</v>
      </c>
      <c r="E21" s="22" t="s">
        <v>33</v>
      </c>
      <c r="F21" s="23" t="s">
        <v>20</v>
      </c>
      <c r="G21" s="22" t="s">
        <v>328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4" x14ac:dyDescent="0.2">
      <c r="A22" s="34">
        <v>21</v>
      </c>
      <c r="B22" s="22" t="s">
        <v>66</v>
      </c>
      <c r="C22" s="22" t="s">
        <v>63</v>
      </c>
      <c r="D22" s="22" t="s">
        <v>67</v>
      </c>
      <c r="E22" s="22" t="s">
        <v>30</v>
      </c>
      <c r="F22" s="23" t="s">
        <v>20</v>
      </c>
      <c r="G22" s="22" t="s">
        <v>328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">
      <c r="A23" s="34">
        <v>22</v>
      </c>
      <c r="B23" s="22" t="s">
        <v>336</v>
      </c>
      <c r="C23" s="22" t="s">
        <v>63</v>
      </c>
      <c r="D23" s="22" t="s">
        <v>337</v>
      </c>
      <c r="E23" s="22" t="s">
        <v>33</v>
      </c>
      <c r="F23" s="23" t="s">
        <v>23</v>
      </c>
      <c r="G23" s="22" t="s">
        <v>328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ht="24" x14ac:dyDescent="0.2">
      <c r="A24" s="34">
        <v>23</v>
      </c>
      <c r="B24" s="22" t="s">
        <v>68</v>
      </c>
      <c r="C24" s="22" t="s">
        <v>63</v>
      </c>
      <c r="D24" s="22" t="s">
        <v>69</v>
      </c>
      <c r="E24" s="22" t="s">
        <v>30</v>
      </c>
      <c r="F24" s="23" t="s">
        <v>23</v>
      </c>
      <c r="G24" s="22" t="s">
        <v>328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">
      <c r="A25" s="34">
        <v>24</v>
      </c>
      <c r="B25" s="22" t="s">
        <v>70</v>
      </c>
      <c r="C25" s="22" t="s">
        <v>63</v>
      </c>
      <c r="D25" s="22" t="s">
        <v>71</v>
      </c>
      <c r="E25" s="22" t="s">
        <v>33</v>
      </c>
      <c r="F25" s="23" t="s">
        <v>23</v>
      </c>
      <c r="G25" s="22" t="s">
        <v>328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4" x14ac:dyDescent="0.2">
      <c r="A26" s="34">
        <v>25</v>
      </c>
      <c r="B26" s="22" t="s">
        <v>72</v>
      </c>
      <c r="C26" s="22" t="s">
        <v>63</v>
      </c>
      <c r="D26" s="22" t="s">
        <v>55</v>
      </c>
      <c r="E26" s="22" t="s">
        <v>33</v>
      </c>
      <c r="F26" s="23" t="s">
        <v>23</v>
      </c>
      <c r="G26" s="22" t="s">
        <v>328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">
      <c r="A27" s="34">
        <v>26</v>
      </c>
      <c r="B27" s="22" t="s">
        <v>73</v>
      </c>
      <c r="C27" s="22" t="s">
        <v>63</v>
      </c>
      <c r="D27" s="22" t="s">
        <v>74</v>
      </c>
      <c r="E27" s="22" t="s">
        <v>33</v>
      </c>
      <c r="F27" s="23" t="s">
        <v>20</v>
      </c>
      <c r="G27" s="22" t="s">
        <v>328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4" x14ac:dyDescent="0.2">
      <c r="A28" s="34">
        <v>27</v>
      </c>
      <c r="B28" s="22" t="s">
        <v>75</v>
      </c>
      <c r="C28" s="22" t="s">
        <v>76</v>
      </c>
      <c r="D28" s="22" t="s">
        <v>26</v>
      </c>
      <c r="E28" s="22" t="s">
        <v>19</v>
      </c>
      <c r="F28" s="23" t="s">
        <v>23</v>
      </c>
      <c r="G28" s="22" t="s">
        <v>328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4" x14ac:dyDescent="0.2">
      <c r="A29" s="34">
        <v>28</v>
      </c>
      <c r="B29" s="22" t="s">
        <v>252</v>
      </c>
      <c r="C29" s="22" t="s">
        <v>76</v>
      </c>
      <c r="D29" s="22" t="s">
        <v>26</v>
      </c>
      <c r="E29" s="22" t="s">
        <v>19</v>
      </c>
      <c r="F29" s="23" t="s">
        <v>23</v>
      </c>
      <c r="G29" s="22" t="s">
        <v>328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4" x14ac:dyDescent="0.2">
      <c r="A30" s="34">
        <v>29</v>
      </c>
      <c r="B30" s="22" t="s">
        <v>77</v>
      </c>
      <c r="C30" s="22" t="s">
        <v>76</v>
      </c>
      <c r="D30" s="22" t="s">
        <v>78</v>
      </c>
      <c r="E30" s="22" t="s">
        <v>19</v>
      </c>
      <c r="F30" s="23" t="s">
        <v>20</v>
      </c>
      <c r="G30" s="22" t="s">
        <v>328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4" x14ac:dyDescent="0.2">
      <c r="A31" s="34">
        <v>30</v>
      </c>
      <c r="B31" s="22" t="s">
        <v>79</v>
      </c>
      <c r="C31" s="22" t="s">
        <v>76</v>
      </c>
      <c r="D31" s="22" t="s">
        <v>26</v>
      </c>
      <c r="E31" s="22" t="s">
        <v>19</v>
      </c>
      <c r="F31" s="23" t="s">
        <v>23</v>
      </c>
      <c r="G31" s="22" t="s">
        <v>328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4" x14ac:dyDescent="0.2">
      <c r="A32" s="34">
        <v>31</v>
      </c>
      <c r="B32" s="22" t="s">
        <v>80</v>
      </c>
      <c r="C32" s="22" t="s">
        <v>76</v>
      </c>
      <c r="D32" s="22" t="s">
        <v>81</v>
      </c>
      <c r="E32" s="22" t="s">
        <v>33</v>
      </c>
      <c r="F32" s="23" t="s">
        <v>20</v>
      </c>
      <c r="G32" s="22" t="s">
        <v>328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ht="24" x14ac:dyDescent="0.2">
      <c r="A33" s="34">
        <v>32</v>
      </c>
      <c r="B33" s="22" t="s">
        <v>82</v>
      </c>
      <c r="C33" s="22" t="s">
        <v>83</v>
      </c>
      <c r="D33" s="22" t="s">
        <v>84</v>
      </c>
      <c r="E33" s="22" t="s">
        <v>30</v>
      </c>
      <c r="F33" s="23" t="s">
        <v>20</v>
      </c>
      <c r="G33" s="22" t="s">
        <v>328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">
      <c r="A34" s="34">
        <v>33</v>
      </c>
      <c r="B34" s="22" t="s">
        <v>87</v>
      </c>
      <c r="C34" s="22" t="s">
        <v>88</v>
      </c>
      <c r="D34" s="22" t="s">
        <v>89</v>
      </c>
      <c r="E34" s="22" t="s">
        <v>33</v>
      </c>
      <c r="F34" s="23" t="s">
        <v>23</v>
      </c>
      <c r="G34" s="22" t="s">
        <v>328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4" x14ac:dyDescent="0.2">
      <c r="A35" s="34">
        <v>34</v>
      </c>
      <c r="B35" s="22" t="s">
        <v>90</v>
      </c>
      <c r="C35" s="22" t="s">
        <v>88</v>
      </c>
      <c r="D35" s="22" t="s">
        <v>91</v>
      </c>
      <c r="E35" s="22" t="s">
        <v>33</v>
      </c>
      <c r="F35" s="23" t="s">
        <v>20</v>
      </c>
      <c r="G35" s="22" t="s">
        <v>328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">
      <c r="A36" s="34">
        <v>35</v>
      </c>
      <c r="B36" s="22" t="s">
        <v>92</v>
      </c>
      <c r="C36" s="22" t="s">
        <v>88</v>
      </c>
      <c r="D36" s="22" t="s">
        <v>55</v>
      </c>
      <c r="E36" s="22" t="s">
        <v>33</v>
      </c>
      <c r="F36" s="23" t="s">
        <v>23</v>
      </c>
      <c r="G36" s="22" t="s">
        <v>328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">
      <c r="A37" s="34">
        <v>36</v>
      </c>
      <c r="B37" s="22" t="s">
        <v>93</v>
      </c>
      <c r="C37" s="22" t="s">
        <v>88</v>
      </c>
      <c r="D37" s="22" t="s">
        <v>55</v>
      </c>
      <c r="E37" s="22" t="s">
        <v>30</v>
      </c>
      <c r="F37" s="23" t="s">
        <v>20</v>
      </c>
      <c r="G37" s="22" t="s">
        <v>328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">
      <c r="A38" s="34">
        <v>37</v>
      </c>
      <c r="B38" s="22" t="s">
        <v>338</v>
      </c>
      <c r="C38" s="22" t="s">
        <v>88</v>
      </c>
      <c r="D38" s="22" t="s">
        <v>55</v>
      </c>
      <c r="E38" s="22" t="s">
        <v>33</v>
      </c>
      <c r="F38" s="23" t="s">
        <v>20</v>
      </c>
      <c r="G38" s="22" t="s">
        <v>328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">
      <c r="A39" s="34">
        <v>38</v>
      </c>
      <c r="B39" s="22" t="s">
        <v>95</v>
      </c>
      <c r="C39" s="22" t="s">
        <v>88</v>
      </c>
      <c r="D39" s="22" t="s">
        <v>96</v>
      </c>
      <c r="E39" s="22" t="s">
        <v>36</v>
      </c>
      <c r="F39" s="23" t="s">
        <v>23</v>
      </c>
      <c r="G39" s="22" t="s">
        <v>328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4" x14ac:dyDescent="0.2">
      <c r="A40" s="34">
        <v>39</v>
      </c>
      <c r="B40" s="22" t="s">
        <v>97</v>
      </c>
      <c r="C40" s="22" t="s">
        <v>88</v>
      </c>
      <c r="D40" s="22" t="s">
        <v>98</v>
      </c>
      <c r="E40" s="22" t="s">
        <v>33</v>
      </c>
      <c r="F40" s="23" t="s">
        <v>23</v>
      </c>
      <c r="G40" s="22" t="s">
        <v>328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4" x14ac:dyDescent="0.2">
      <c r="A41" s="34">
        <v>40</v>
      </c>
      <c r="B41" s="22" t="s">
        <v>99</v>
      </c>
      <c r="C41" s="22" t="s">
        <v>88</v>
      </c>
      <c r="D41" s="22" t="s">
        <v>100</v>
      </c>
      <c r="E41" s="22" t="s">
        <v>36</v>
      </c>
      <c r="F41" s="23" t="s">
        <v>23</v>
      </c>
      <c r="G41" s="22" t="s">
        <v>328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">
      <c r="A42" s="34">
        <v>41</v>
      </c>
      <c r="B42" s="22" t="s">
        <v>104</v>
      </c>
      <c r="C42" s="22" t="s">
        <v>88</v>
      </c>
      <c r="D42" s="22" t="s">
        <v>46</v>
      </c>
      <c r="E42" s="22" t="s">
        <v>36</v>
      </c>
      <c r="F42" s="23" t="s">
        <v>23</v>
      </c>
      <c r="G42" s="22" t="s">
        <v>328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4" x14ac:dyDescent="0.2">
      <c r="A43" s="34">
        <v>42</v>
      </c>
      <c r="B43" s="22" t="s">
        <v>105</v>
      </c>
      <c r="C43" s="22" t="s">
        <v>88</v>
      </c>
      <c r="D43" s="22" t="s">
        <v>46</v>
      </c>
      <c r="E43" s="22" t="s">
        <v>33</v>
      </c>
      <c r="F43" s="23" t="s">
        <v>23</v>
      </c>
      <c r="G43" s="22" t="s">
        <v>328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">
      <c r="A44" s="34">
        <v>43</v>
      </c>
      <c r="B44" s="22" t="s">
        <v>106</v>
      </c>
      <c r="C44" s="22" t="s">
        <v>88</v>
      </c>
      <c r="D44" s="22" t="s">
        <v>46</v>
      </c>
      <c r="E44" s="22" t="s">
        <v>33</v>
      </c>
      <c r="F44" s="23" t="s">
        <v>23</v>
      </c>
      <c r="G44" s="22" t="s">
        <v>328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ht="24" x14ac:dyDescent="0.2">
      <c r="A45" s="34">
        <v>44</v>
      </c>
      <c r="B45" s="22" t="s">
        <v>107</v>
      </c>
      <c r="C45" s="22" t="s">
        <v>88</v>
      </c>
      <c r="D45" s="22" t="s">
        <v>46</v>
      </c>
      <c r="E45" s="22" t="s">
        <v>36</v>
      </c>
      <c r="F45" s="23" t="s">
        <v>23</v>
      </c>
      <c r="G45" s="22" t="s">
        <v>328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">
      <c r="A46" s="34">
        <v>45</v>
      </c>
      <c r="B46" s="22" t="s">
        <v>108</v>
      </c>
      <c r="C46" s="22" t="s">
        <v>88</v>
      </c>
      <c r="D46" s="22" t="s">
        <v>109</v>
      </c>
      <c r="E46" s="22" t="s">
        <v>36</v>
      </c>
      <c r="F46" s="23" t="s">
        <v>23</v>
      </c>
      <c r="G46" s="22" t="s">
        <v>328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4" x14ac:dyDescent="0.2">
      <c r="A47" s="34">
        <v>46</v>
      </c>
      <c r="B47" s="22" t="s">
        <v>110</v>
      </c>
      <c r="C47" s="22" t="s">
        <v>88</v>
      </c>
      <c r="D47" s="22" t="s">
        <v>111</v>
      </c>
      <c r="E47" s="22" t="s">
        <v>36</v>
      </c>
      <c r="F47" s="23" t="s">
        <v>23</v>
      </c>
      <c r="G47" s="22" t="s">
        <v>328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4" x14ac:dyDescent="0.2">
      <c r="A48" s="34">
        <v>47</v>
      </c>
      <c r="B48" s="22" t="s">
        <v>112</v>
      </c>
      <c r="C48" s="22" t="s">
        <v>88</v>
      </c>
      <c r="D48" s="22" t="s">
        <v>113</v>
      </c>
      <c r="E48" s="22" t="s">
        <v>33</v>
      </c>
      <c r="F48" s="23" t="s">
        <v>23</v>
      </c>
      <c r="G48" s="22" t="s">
        <v>328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">
      <c r="A49" s="34">
        <v>48</v>
      </c>
      <c r="B49" s="22" t="s">
        <v>114</v>
      </c>
      <c r="C49" s="22" t="s">
        <v>88</v>
      </c>
      <c r="D49" s="22" t="s">
        <v>35</v>
      </c>
      <c r="E49" s="22" t="s">
        <v>36</v>
      </c>
      <c r="F49" s="23" t="s">
        <v>20</v>
      </c>
      <c r="G49" s="22" t="s">
        <v>328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">
      <c r="A50" s="34">
        <v>49</v>
      </c>
      <c r="B50" s="22" t="s">
        <v>115</v>
      </c>
      <c r="C50" s="22" t="s">
        <v>88</v>
      </c>
      <c r="D50" s="22" t="s">
        <v>35</v>
      </c>
      <c r="E50" s="22" t="s">
        <v>36</v>
      </c>
      <c r="F50" s="23" t="s">
        <v>20</v>
      </c>
      <c r="G50" s="22" t="s">
        <v>328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4" x14ac:dyDescent="0.2">
      <c r="A51" s="34">
        <v>50</v>
      </c>
      <c r="B51" s="22" t="s">
        <v>37</v>
      </c>
      <c r="C51" s="22" t="s">
        <v>88</v>
      </c>
      <c r="D51" s="22" t="s">
        <v>35</v>
      </c>
      <c r="E51" s="22" t="s">
        <v>36</v>
      </c>
      <c r="F51" s="23" t="s">
        <v>20</v>
      </c>
      <c r="G51" s="22" t="s">
        <v>328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">
      <c r="A52" s="34">
        <v>51</v>
      </c>
      <c r="B52" s="22" t="s">
        <v>116</v>
      </c>
      <c r="C52" s="22" t="s">
        <v>88</v>
      </c>
      <c r="D52" s="22" t="s">
        <v>35</v>
      </c>
      <c r="E52" s="22" t="s">
        <v>36</v>
      </c>
      <c r="F52" s="23" t="s">
        <v>20</v>
      </c>
      <c r="G52" s="22" t="s">
        <v>328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">
      <c r="A53" s="34">
        <v>52</v>
      </c>
      <c r="B53" s="22" t="s">
        <v>117</v>
      </c>
      <c r="C53" s="22" t="s">
        <v>88</v>
      </c>
      <c r="D53" s="22" t="s">
        <v>35</v>
      </c>
      <c r="E53" s="22" t="s">
        <v>36</v>
      </c>
      <c r="F53" s="23" t="s">
        <v>20</v>
      </c>
      <c r="G53" s="22" t="s">
        <v>328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">
      <c r="A54" s="34">
        <v>53</v>
      </c>
      <c r="B54" s="22" t="s">
        <v>121</v>
      </c>
      <c r="C54" s="22" t="s">
        <v>88</v>
      </c>
      <c r="D54" s="22" t="s">
        <v>35</v>
      </c>
      <c r="E54" s="22" t="s">
        <v>36</v>
      </c>
      <c r="F54" s="23" t="s">
        <v>23</v>
      </c>
      <c r="G54" s="22" t="s">
        <v>328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4" x14ac:dyDescent="0.2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30</v>
      </c>
      <c r="F55" s="23" t="s">
        <v>20</v>
      </c>
      <c r="G55" s="22" t="s">
        <v>328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4" x14ac:dyDescent="0.2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30</v>
      </c>
      <c r="F56" s="23" t="s">
        <v>20</v>
      </c>
      <c r="G56" s="22" t="s">
        <v>328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4" x14ac:dyDescent="0.2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19</v>
      </c>
      <c r="F57" s="23" t="s">
        <v>20</v>
      </c>
      <c r="G57" s="22" t="s">
        <v>328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4" x14ac:dyDescent="0.2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30</v>
      </c>
      <c r="F58" s="23" t="s">
        <v>20</v>
      </c>
      <c r="G58" s="22" t="s">
        <v>328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4" x14ac:dyDescent="0.2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30</v>
      </c>
      <c r="F59" s="23" t="s">
        <v>20</v>
      </c>
      <c r="G59" s="22" t="s">
        <v>328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4" x14ac:dyDescent="0.2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30</v>
      </c>
      <c r="F60" s="23" t="s">
        <v>20</v>
      </c>
      <c r="G60" s="22" t="s">
        <v>328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4" x14ac:dyDescent="0.2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30</v>
      </c>
      <c r="F61" s="23" t="s">
        <v>23</v>
      </c>
      <c r="G61" s="22" t="s">
        <v>328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4" x14ac:dyDescent="0.2">
      <c r="A62" s="34">
        <v>61</v>
      </c>
      <c r="B62" s="22" t="s">
        <v>184</v>
      </c>
      <c r="C62" s="22" t="s">
        <v>123</v>
      </c>
      <c r="D62" s="22" t="s">
        <v>136</v>
      </c>
      <c r="E62" s="22" t="s">
        <v>30</v>
      </c>
      <c r="F62" s="23" t="s">
        <v>20</v>
      </c>
      <c r="G62" s="22" t="s">
        <v>328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4" x14ac:dyDescent="0.2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30</v>
      </c>
      <c r="F63" s="23" t="s">
        <v>23</v>
      </c>
      <c r="G63" s="22" t="s">
        <v>328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4" x14ac:dyDescent="0.2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30</v>
      </c>
      <c r="F64" s="23" t="s">
        <v>20</v>
      </c>
      <c r="G64" s="22" t="s">
        <v>328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4" x14ac:dyDescent="0.2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30</v>
      </c>
      <c r="F65" s="23" t="s">
        <v>23</v>
      </c>
      <c r="G65" s="22" t="s">
        <v>328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4" x14ac:dyDescent="0.2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30</v>
      </c>
      <c r="F66" s="23" t="s">
        <v>20</v>
      </c>
      <c r="G66" s="22" t="s">
        <v>328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4" x14ac:dyDescent="0.2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33</v>
      </c>
      <c r="F67" s="23" t="s">
        <v>23</v>
      </c>
      <c r="G67" s="22" t="s">
        <v>328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4" x14ac:dyDescent="0.2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33</v>
      </c>
      <c r="F68" s="23" t="s">
        <v>20</v>
      </c>
      <c r="G68" s="22" t="s">
        <v>328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4" x14ac:dyDescent="0.2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33</v>
      </c>
      <c r="F69" s="23" t="s">
        <v>23</v>
      </c>
      <c r="G69" s="22" t="s">
        <v>328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4" x14ac:dyDescent="0.2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30</v>
      </c>
      <c r="F70" s="23" t="s">
        <v>23</v>
      </c>
      <c r="G70" s="22" t="s">
        <v>328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4" x14ac:dyDescent="0.2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30</v>
      </c>
      <c r="F71" s="23" t="s">
        <v>23</v>
      </c>
      <c r="G71" s="22" t="s">
        <v>328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4" x14ac:dyDescent="0.2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30</v>
      </c>
      <c r="F72" s="23" t="s">
        <v>20</v>
      </c>
      <c r="G72" s="22" t="s">
        <v>328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4" x14ac:dyDescent="0.2">
      <c r="A73" s="34">
        <v>72</v>
      </c>
      <c r="B73" s="22" t="s">
        <v>149</v>
      </c>
      <c r="C73" s="22" t="s">
        <v>150</v>
      </c>
      <c r="D73" s="22" t="s">
        <v>78</v>
      </c>
      <c r="E73" s="22" t="s">
        <v>33</v>
      </c>
      <c r="F73" s="23" t="s">
        <v>20</v>
      </c>
      <c r="G73" s="22" t="s">
        <v>328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4" x14ac:dyDescent="0.2">
      <c r="A74" s="34">
        <v>73</v>
      </c>
      <c r="B74" s="22" t="s">
        <v>339</v>
      </c>
      <c r="C74" s="22" t="s">
        <v>150</v>
      </c>
      <c r="D74" s="22" t="s">
        <v>152</v>
      </c>
      <c r="E74" s="22" t="s">
        <v>30</v>
      </c>
      <c r="F74" s="23" t="s">
        <v>20</v>
      </c>
      <c r="G74" s="22" t="s">
        <v>328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4" x14ac:dyDescent="0.2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30</v>
      </c>
      <c r="F75" s="23" t="s">
        <v>20</v>
      </c>
      <c r="G75" s="22" t="s">
        <v>328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4" x14ac:dyDescent="0.2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30</v>
      </c>
      <c r="F76" s="23" t="s">
        <v>20</v>
      </c>
      <c r="G76" s="22" t="s">
        <v>328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4" x14ac:dyDescent="0.2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30</v>
      </c>
      <c r="F77" s="23" t="s">
        <v>20</v>
      </c>
      <c r="G77" s="22" t="s">
        <v>328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4" x14ac:dyDescent="0.2">
      <c r="A78" s="34">
        <v>77</v>
      </c>
      <c r="B78" s="22" t="s">
        <v>340</v>
      </c>
      <c r="C78" s="22" t="s">
        <v>150</v>
      </c>
      <c r="D78" s="22" t="s">
        <v>152</v>
      </c>
      <c r="E78" s="22" t="s">
        <v>30</v>
      </c>
      <c r="F78" s="23" t="s">
        <v>20</v>
      </c>
      <c r="G78" s="22" t="s">
        <v>328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4" x14ac:dyDescent="0.2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30</v>
      </c>
      <c r="F79" s="23" t="s">
        <v>20</v>
      </c>
      <c r="G79" s="22" t="s">
        <v>328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4" x14ac:dyDescent="0.2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19</v>
      </c>
      <c r="F80" s="23" t="s">
        <v>20</v>
      </c>
      <c r="G80" s="22" t="s">
        <v>328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4" x14ac:dyDescent="0.2">
      <c r="A81" s="34">
        <v>80</v>
      </c>
      <c r="B81" s="22" t="s">
        <v>341</v>
      </c>
      <c r="C81" s="22" t="s">
        <v>150</v>
      </c>
      <c r="D81" s="22" t="s">
        <v>55</v>
      </c>
      <c r="E81" s="22" t="s">
        <v>33</v>
      </c>
      <c r="F81" s="23" t="s">
        <v>20</v>
      </c>
      <c r="G81" s="22" t="s">
        <v>328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4" x14ac:dyDescent="0.2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33</v>
      </c>
      <c r="F82" s="23" t="s">
        <v>20</v>
      </c>
      <c r="G82" s="22" t="s">
        <v>328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4" x14ac:dyDescent="0.2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33</v>
      </c>
      <c r="F83" s="23" t="s">
        <v>23</v>
      </c>
      <c r="G83" s="22" t="s">
        <v>328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4" x14ac:dyDescent="0.2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33</v>
      </c>
      <c r="F84" s="23" t="s">
        <v>20</v>
      </c>
      <c r="G84" s="22" t="s">
        <v>328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4" x14ac:dyDescent="0.2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33</v>
      </c>
      <c r="F85" s="23" t="s">
        <v>20</v>
      </c>
      <c r="G85" s="22" t="s">
        <v>328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30</v>
      </c>
      <c r="F86" s="23" t="s">
        <v>23</v>
      </c>
      <c r="G86" s="22" t="s">
        <v>328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4" x14ac:dyDescent="0.2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33</v>
      </c>
      <c r="F87" s="23" t="s">
        <v>20</v>
      </c>
      <c r="G87" s="22" t="s">
        <v>328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">
      <c r="A88" s="34">
        <v>87</v>
      </c>
      <c r="B88" s="22" t="s">
        <v>172</v>
      </c>
      <c r="C88" s="22" t="s">
        <v>168</v>
      </c>
      <c r="D88" s="22" t="s">
        <v>55</v>
      </c>
      <c r="E88" s="22" t="s">
        <v>33</v>
      </c>
      <c r="F88" s="23" t="s">
        <v>20</v>
      </c>
      <c r="G88" s="22" t="s">
        <v>328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4" x14ac:dyDescent="0.2">
      <c r="A89" s="34">
        <v>88</v>
      </c>
      <c r="B89" s="22" t="s">
        <v>173</v>
      </c>
      <c r="C89" s="22" t="s">
        <v>168</v>
      </c>
      <c r="D89" s="22" t="s">
        <v>55</v>
      </c>
      <c r="E89" s="22" t="s">
        <v>33</v>
      </c>
      <c r="F89" s="23" t="s">
        <v>23</v>
      </c>
      <c r="G89" s="22" t="s">
        <v>328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4" x14ac:dyDescent="0.2">
      <c r="A90" s="34">
        <v>89</v>
      </c>
      <c r="B90" s="22" t="s">
        <v>174</v>
      </c>
      <c r="C90" s="22" t="s">
        <v>168</v>
      </c>
      <c r="D90" s="22" t="s">
        <v>44</v>
      </c>
      <c r="E90" s="22" t="s">
        <v>30</v>
      </c>
      <c r="F90" s="23" t="s">
        <v>20</v>
      </c>
      <c r="G90" s="22" t="s">
        <v>328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4" x14ac:dyDescent="0.2">
      <c r="A91" s="34">
        <v>90</v>
      </c>
      <c r="B91" s="22" t="s">
        <v>175</v>
      </c>
      <c r="C91" s="22" t="s">
        <v>168</v>
      </c>
      <c r="D91" s="22" t="s">
        <v>46</v>
      </c>
      <c r="E91" s="22" t="s">
        <v>36</v>
      </c>
      <c r="F91" s="23" t="s">
        <v>23</v>
      </c>
      <c r="G91" s="22" t="s">
        <v>328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4" x14ac:dyDescent="0.2">
      <c r="A92" s="34">
        <v>91</v>
      </c>
      <c r="B92" s="22" t="s">
        <v>176</v>
      </c>
      <c r="C92" s="22" t="s">
        <v>168</v>
      </c>
      <c r="D92" s="22" t="s">
        <v>35</v>
      </c>
      <c r="E92" s="22" t="s">
        <v>36</v>
      </c>
      <c r="F92" s="23" t="s">
        <v>20</v>
      </c>
      <c r="G92" s="22" t="s">
        <v>328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4" x14ac:dyDescent="0.2">
      <c r="A93" s="34">
        <v>92</v>
      </c>
      <c r="B93" s="22" t="s">
        <v>322</v>
      </c>
      <c r="C93" s="22" t="s">
        <v>179</v>
      </c>
      <c r="D93" s="22" t="s">
        <v>26</v>
      </c>
      <c r="E93" s="22" t="s">
        <v>19</v>
      </c>
      <c r="F93" s="23" t="s">
        <v>23</v>
      </c>
      <c r="G93" s="22" t="s">
        <v>328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">
      <c r="A94" s="34">
        <v>93</v>
      </c>
      <c r="B94" s="22" t="s">
        <v>180</v>
      </c>
      <c r="C94" s="22" t="s">
        <v>179</v>
      </c>
      <c r="D94" s="22" t="s">
        <v>55</v>
      </c>
      <c r="E94" s="22" t="s">
        <v>33</v>
      </c>
      <c r="F94" s="23" t="s">
        <v>20</v>
      </c>
      <c r="G94" s="22" t="s">
        <v>328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">
      <c r="A95" s="34">
        <v>94</v>
      </c>
      <c r="B95" s="38" t="s">
        <v>181</v>
      </c>
      <c r="C95" s="22" t="s">
        <v>179</v>
      </c>
      <c r="D95" s="22" t="s">
        <v>55</v>
      </c>
      <c r="E95" s="22" t="s">
        <v>33</v>
      </c>
      <c r="F95" s="23" t="s">
        <v>20</v>
      </c>
      <c r="G95" s="22" t="s">
        <v>328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.5" x14ac:dyDescent="0.2">
      <c r="A96" s="34">
        <v>95</v>
      </c>
      <c r="B96" s="39" t="s">
        <v>342</v>
      </c>
      <c r="C96" s="22" t="s">
        <v>194</v>
      </c>
      <c r="D96" s="22" t="s">
        <v>195</v>
      </c>
      <c r="E96" s="22" t="s">
        <v>196</v>
      </c>
      <c r="F96" s="23" t="s">
        <v>23</v>
      </c>
      <c r="G96" s="22" t="s">
        <v>343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.5" x14ac:dyDescent="0.2">
      <c r="A97" s="34">
        <v>96</v>
      </c>
      <c r="B97" s="39" t="s">
        <v>344</v>
      </c>
      <c r="C97" s="22" t="s">
        <v>194</v>
      </c>
      <c r="D97" s="22" t="s">
        <v>195</v>
      </c>
      <c r="E97" s="22" t="s">
        <v>196</v>
      </c>
      <c r="F97" s="23" t="s">
        <v>20</v>
      </c>
      <c r="G97" s="22" t="s">
        <v>343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4" x14ac:dyDescent="0.2">
      <c r="A98" s="34">
        <v>97</v>
      </c>
      <c r="B98" s="39" t="s">
        <v>345</v>
      </c>
      <c r="C98" s="22" t="s">
        <v>194</v>
      </c>
      <c r="D98" s="22" t="s">
        <v>195</v>
      </c>
      <c r="E98" s="22" t="s">
        <v>196</v>
      </c>
      <c r="F98" s="23" t="s">
        <v>23</v>
      </c>
      <c r="G98" s="22" t="s">
        <v>343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.5" x14ac:dyDescent="0.2">
      <c r="A99" s="34">
        <v>98</v>
      </c>
      <c r="B99" s="39" t="s">
        <v>346</v>
      </c>
      <c r="C99" s="22" t="s">
        <v>194</v>
      </c>
      <c r="D99" s="22" t="s">
        <v>195</v>
      </c>
      <c r="E99" s="22" t="s">
        <v>196</v>
      </c>
      <c r="F99" s="23" t="s">
        <v>23</v>
      </c>
      <c r="G99" s="22" t="s">
        <v>343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4" x14ac:dyDescent="0.2">
      <c r="A100" s="34">
        <v>99</v>
      </c>
      <c r="B100" s="39" t="s">
        <v>347</v>
      </c>
      <c r="C100" s="22" t="s">
        <v>194</v>
      </c>
      <c r="D100" s="22" t="s">
        <v>195</v>
      </c>
      <c r="E100" s="22" t="s">
        <v>196</v>
      </c>
      <c r="F100" s="23" t="s">
        <v>23</v>
      </c>
      <c r="G100" s="22" t="s">
        <v>343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.5" x14ac:dyDescent="0.2">
      <c r="A101" s="34">
        <v>100</v>
      </c>
      <c r="B101" s="39" t="s">
        <v>348</v>
      </c>
      <c r="C101" s="22" t="s">
        <v>194</v>
      </c>
      <c r="D101" s="22" t="s">
        <v>195</v>
      </c>
      <c r="E101" s="22" t="s">
        <v>196</v>
      </c>
      <c r="F101" s="23" t="s">
        <v>20</v>
      </c>
      <c r="G101" s="22" t="s">
        <v>343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.5" x14ac:dyDescent="0.2">
      <c r="A102" s="34">
        <v>101</v>
      </c>
      <c r="B102" s="39" t="s">
        <v>349</v>
      </c>
      <c r="C102" s="22" t="s">
        <v>194</v>
      </c>
      <c r="D102" s="22" t="s">
        <v>195</v>
      </c>
      <c r="E102" s="22" t="s">
        <v>196</v>
      </c>
      <c r="F102" s="23" t="s">
        <v>23</v>
      </c>
      <c r="G102" s="22" t="s">
        <v>343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.5" x14ac:dyDescent="0.2">
      <c r="A103" s="34">
        <v>102</v>
      </c>
      <c r="B103" s="39" t="s">
        <v>350</v>
      </c>
      <c r="C103" s="22" t="s">
        <v>194</v>
      </c>
      <c r="D103" s="22" t="s">
        <v>195</v>
      </c>
      <c r="E103" s="22" t="s">
        <v>196</v>
      </c>
      <c r="F103" s="23" t="s">
        <v>20</v>
      </c>
      <c r="G103" s="22" t="s">
        <v>343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4" x14ac:dyDescent="0.2">
      <c r="A104" s="34">
        <v>103</v>
      </c>
      <c r="B104" s="39" t="s">
        <v>215</v>
      </c>
      <c r="C104" s="22" t="s">
        <v>351</v>
      </c>
      <c r="D104" s="22" t="s">
        <v>352</v>
      </c>
      <c r="E104" s="22" t="s">
        <v>214</v>
      </c>
      <c r="F104" s="23" t="s">
        <v>23</v>
      </c>
      <c r="G104" s="22" t="s">
        <v>353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.5" x14ac:dyDescent="0.2">
      <c r="A105" s="34">
        <v>104</v>
      </c>
      <c r="B105" s="39" t="s">
        <v>217</v>
      </c>
      <c r="C105" s="22" t="s">
        <v>351</v>
      </c>
      <c r="D105" s="22" t="s">
        <v>354</v>
      </c>
      <c r="E105" s="22" t="s">
        <v>214</v>
      </c>
      <c r="F105" s="23" t="s">
        <v>23</v>
      </c>
      <c r="G105" s="22" t="s">
        <v>353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.5" x14ac:dyDescent="0.2">
      <c r="A106" s="34">
        <v>105</v>
      </c>
      <c r="B106" s="39" t="s">
        <v>355</v>
      </c>
      <c r="C106" s="22" t="s">
        <v>351</v>
      </c>
      <c r="D106" s="22" t="s">
        <v>356</v>
      </c>
      <c r="E106" s="22" t="s">
        <v>214</v>
      </c>
      <c r="F106" s="23" t="s">
        <v>20</v>
      </c>
      <c r="G106" s="22" t="s">
        <v>353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4" x14ac:dyDescent="0.2">
      <c r="A107" s="34">
        <v>106</v>
      </c>
      <c r="B107" s="39" t="s">
        <v>219</v>
      </c>
      <c r="C107" s="22" t="s">
        <v>53</v>
      </c>
      <c r="D107" s="22" t="s">
        <v>357</v>
      </c>
      <c r="E107" s="22" t="s">
        <v>214</v>
      </c>
      <c r="F107" s="23" t="s">
        <v>23</v>
      </c>
      <c r="G107" s="22" t="s">
        <v>353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.5" x14ac:dyDescent="0.2">
      <c r="A108" s="34">
        <v>107</v>
      </c>
      <c r="B108" s="39" t="s">
        <v>358</v>
      </c>
      <c r="C108" s="22" t="s">
        <v>53</v>
      </c>
      <c r="D108" s="22" t="s">
        <v>359</v>
      </c>
      <c r="E108" s="22" t="s">
        <v>214</v>
      </c>
      <c r="F108" s="23" t="s">
        <v>20</v>
      </c>
      <c r="G108" s="22" t="s">
        <v>353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.5" x14ac:dyDescent="0.2">
      <c r="A109" s="34">
        <v>108</v>
      </c>
      <c r="B109" s="39" t="s">
        <v>360</v>
      </c>
      <c r="C109" s="22" t="s">
        <v>57</v>
      </c>
      <c r="D109" s="22" t="s">
        <v>58</v>
      </c>
      <c r="E109" s="22" t="s">
        <v>214</v>
      </c>
      <c r="F109" s="23" t="s">
        <v>20</v>
      </c>
      <c r="G109" s="22" t="s">
        <v>353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4" x14ac:dyDescent="0.2">
      <c r="A110" s="34">
        <v>109</v>
      </c>
      <c r="B110" s="39" t="s">
        <v>237</v>
      </c>
      <c r="C110" s="22" t="s">
        <v>57</v>
      </c>
      <c r="D110" s="22" t="s">
        <v>58</v>
      </c>
      <c r="E110" s="22" t="s">
        <v>214</v>
      </c>
      <c r="F110" s="23" t="s">
        <v>20</v>
      </c>
      <c r="G110" s="22" t="s">
        <v>353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.5" x14ac:dyDescent="0.2">
      <c r="A111" s="34">
        <v>110</v>
      </c>
      <c r="B111" s="39" t="s">
        <v>361</v>
      </c>
      <c r="C111" s="22" t="s">
        <v>57</v>
      </c>
      <c r="D111" s="22" t="s">
        <v>58</v>
      </c>
      <c r="E111" s="22" t="s">
        <v>214</v>
      </c>
      <c r="F111" s="23" t="s">
        <v>20</v>
      </c>
      <c r="G111" s="22" t="s">
        <v>353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4" x14ac:dyDescent="0.2">
      <c r="A112" s="34">
        <v>111</v>
      </c>
      <c r="B112" s="39" t="s">
        <v>243</v>
      </c>
      <c r="C112" s="22" t="s">
        <v>63</v>
      </c>
      <c r="D112" s="22" t="s">
        <v>362</v>
      </c>
      <c r="E112" s="22" t="s">
        <v>214</v>
      </c>
      <c r="F112" s="23" t="s">
        <v>20</v>
      </c>
      <c r="G112" s="22" t="s">
        <v>353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.5" x14ac:dyDescent="0.2">
      <c r="A113" s="34">
        <v>112</v>
      </c>
      <c r="B113" s="39" t="s">
        <v>247</v>
      </c>
      <c r="C113" s="22" t="s">
        <v>63</v>
      </c>
      <c r="D113" s="22" t="s">
        <v>363</v>
      </c>
      <c r="E113" s="22" t="s">
        <v>214</v>
      </c>
      <c r="F113" s="23" t="s">
        <v>20</v>
      </c>
      <c r="G113" s="22" t="s">
        <v>353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.5" x14ac:dyDescent="0.2">
      <c r="A114" s="34">
        <v>113</v>
      </c>
      <c r="B114" s="39" t="s">
        <v>249</v>
      </c>
      <c r="C114" s="22" t="s">
        <v>63</v>
      </c>
      <c r="D114" s="22" t="s">
        <v>364</v>
      </c>
      <c r="E114" s="22" t="s">
        <v>214</v>
      </c>
      <c r="F114" s="23" t="s">
        <v>20</v>
      </c>
      <c r="G114" s="22" t="s">
        <v>353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.5" x14ac:dyDescent="0.2">
      <c r="A115" s="34">
        <v>114</v>
      </c>
      <c r="B115" s="39" t="s">
        <v>245</v>
      </c>
      <c r="C115" s="22" t="s">
        <v>63</v>
      </c>
      <c r="D115" s="22" t="s">
        <v>365</v>
      </c>
      <c r="E115" s="22" t="s">
        <v>214</v>
      </c>
      <c r="F115" s="23" t="s">
        <v>23</v>
      </c>
      <c r="G115" s="22" t="s">
        <v>353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.5" x14ac:dyDescent="0.2">
      <c r="A116" s="34">
        <v>115</v>
      </c>
      <c r="B116" s="39" t="s">
        <v>250</v>
      </c>
      <c r="C116" s="22" t="s">
        <v>76</v>
      </c>
      <c r="D116" s="22" t="s">
        <v>366</v>
      </c>
      <c r="E116" s="22" t="s">
        <v>214</v>
      </c>
      <c r="F116" s="23" t="s">
        <v>23</v>
      </c>
      <c r="G116" s="22" t="s">
        <v>353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5.5" x14ac:dyDescent="0.2">
      <c r="A117" s="34">
        <v>116</v>
      </c>
      <c r="B117" s="39" t="s">
        <v>254</v>
      </c>
      <c r="C117" s="22" t="s">
        <v>76</v>
      </c>
      <c r="D117" s="22" t="s">
        <v>367</v>
      </c>
      <c r="E117" s="22" t="s">
        <v>214</v>
      </c>
      <c r="F117" s="23" t="s">
        <v>20</v>
      </c>
      <c r="G117" s="22" t="s">
        <v>353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.5" x14ac:dyDescent="0.2">
      <c r="A118" s="34">
        <v>117</v>
      </c>
      <c r="B118" s="39" t="s">
        <v>259</v>
      </c>
      <c r="C118" s="22" t="s">
        <v>76</v>
      </c>
      <c r="D118" s="22" t="s">
        <v>368</v>
      </c>
      <c r="E118" s="22" t="s">
        <v>214</v>
      </c>
      <c r="F118" s="23" t="s">
        <v>23</v>
      </c>
      <c r="G118" s="22" t="s">
        <v>353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.5" x14ac:dyDescent="0.2">
      <c r="A119" s="34">
        <v>118</v>
      </c>
      <c r="B119" s="39" t="s">
        <v>369</v>
      </c>
      <c r="C119" s="22" t="s">
        <v>76</v>
      </c>
      <c r="D119" s="22" t="s">
        <v>370</v>
      </c>
      <c r="E119" s="22" t="s">
        <v>214</v>
      </c>
      <c r="F119" s="23" t="s">
        <v>23</v>
      </c>
      <c r="G119" s="22" t="s">
        <v>353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.5" x14ac:dyDescent="0.2">
      <c r="A120" s="34">
        <v>119</v>
      </c>
      <c r="B120" s="39" t="s">
        <v>256</v>
      </c>
      <c r="C120" s="22" t="s">
        <v>76</v>
      </c>
      <c r="D120" s="22" t="s">
        <v>258</v>
      </c>
      <c r="E120" s="22" t="s">
        <v>214</v>
      </c>
      <c r="F120" s="23" t="s">
        <v>23</v>
      </c>
      <c r="G120" s="22" t="s">
        <v>353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.5" x14ac:dyDescent="0.2">
      <c r="A121" s="34">
        <v>120</v>
      </c>
      <c r="B121" s="39" t="s">
        <v>371</v>
      </c>
      <c r="C121" s="22" t="s">
        <v>76</v>
      </c>
      <c r="D121" s="22" t="s">
        <v>372</v>
      </c>
      <c r="E121" s="22" t="s">
        <v>214</v>
      </c>
      <c r="F121" s="23" t="s">
        <v>23</v>
      </c>
      <c r="G121" s="22" t="s">
        <v>353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4" x14ac:dyDescent="0.2">
      <c r="A122" s="34">
        <v>121</v>
      </c>
      <c r="B122" s="39" t="s">
        <v>373</v>
      </c>
      <c r="C122" s="22" t="s">
        <v>374</v>
      </c>
      <c r="D122" s="22" t="s">
        <v>268</v>
      </c>
      <c r="E122" s="22" t="s">
        <v>214</v>
      </c>
      <c r="F122" s="23" t="s">
        <v>23</v>
      </c>
      <c r="G122" s="22" t="s">
        <v>353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.5" x14ac:dyDescent="0.2">
      <c r="A123" s="34">
        <v>122</v>
      </c>
      <c r="B123" s="39" t="s">
        <v>375</v>
      </c>
      <c r="C123" s="22" t="s">
        <v>374</v>
      </c>
      <c r="D123" s="22" t="s">
        <v>376</v>
      </c>
      <c r="E123" s="22" t="s">
        <v>214</v>
      </c>
      <c r="F123" s="23" t="s">
        <v>20</v>
      </c>
      <c r="G123" s="22" t="s">
        <v>353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.5" x14ac:dyDescent="0.2">
      <c r="A124" s="34">
        <v>123</v>
      </c>
      <c r="B124" s="39" t="s">
        <v>377</v>
      </c>
      <c r="C124" s="22" t="s">
        <v>374</v>
      </c>
      <c r="D124" s="22" t="s">
        <v>378</v>
      </c>
      <c r="E124" s="22" t="s">
        <v>214</v>
      </c>
      <c r="F124" s="23" t="s">
        <v>23</v>
      </c>
      <c r="G124" s="22" t="s">
        <v>353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4" x14ac:dyDescent="0.2">
      <c r="A125" s="34">
        <v>124</v>
      </c>
      <c r="B125" s="39" t="s">
        <v>275</v>
      </c>
      <c r="C125" s="22" t="s">
        <v>379</v>
      </c>
      <c r="D125" s="22" t="s">
        <v>380</v>
      </c>
      <c r="E125" s="22" t="s">
        <v>214</v>
      </c>
      <c r="F125" s="23" t="s">
        <v>20</v>
      </c>
      <c r="G125" s="22" t="s">
        <v>353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5.5" x14ac:dyDescent="0.2">
      <c r="A126" s="34">
        <v>125</v>
      </c>
      <c r="B126" s="39" t="s">
        <v>277</v>
      </c>
      <c r="C126" s="22" t="s">
        <v>88</v>
      </c>
      <c r="D126" s="22" t="s">
        <v>381</v>
      </c>
      <c r="E126" s="22" t="s">
        <v>214</v>
      </c>
      <c r="F126" s="23" t="s">
        <v>20</v>
      </c>
      <c r="G126" s="22" t="s">
        <v>353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.5" x14ac:dyDescent="0.2">
      <c r="A127" s="34">
        <v>126</v>
      </c>
      <c r="B127" s="39" t="s">
        <v>279</v>
      </c>
      <c r="C127" s="22" t="s">
        <v>88</v>
      </c>
      <c r="D127" s="22" t="s">
        <v>382</v>
      </c>
      <c r="E127" s="22" t="s">
        <v>214</v>
      </c>
      <c r="F127" s="23" t="s">
        <v>23</v>
      </c>
      <c r="G127" s="22" t="s">
        <v>353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.5" x14ac:dyDescent="0.2">
      <c r="A128" s="34">
        <v>127</v>
      </c>
      <c r="B128" s="39" t="s">
        <v>281</v>
      </c>
      <c r="C128" s="22" t="s">
        <v>88</v>
      </c>
      <c r="D128" s="22" t="s">
        <v>282</v>
      </c>
      <c r="E128" s="22" t="s">
        <v>214</v>
      </c>
      <c r="F128" s="23" t="s">
        <v>20</v>
      </c>
      <c r="G128" s="22" t="s">
        <v>353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.5" x14ac:dyDescent="0.2">
      <c r="A129" s="34">
        <v>128</v>
      </c>
      <c r="B129" s="39" t="s">
        <v>284</v>
      </c>
      <c r="C129" s="22" t="s">
        <v>88</v>
      </c>
      <c r="D129" s="22" t="s">
        <v>383</v>
      </c>
      <c r="E129" s="22" t="s">
        <v>214</v>
      </c>
      <c r="F129" s="23" t="s">
        <v>20</v>
      </c>
      <c r="G129" s="22" t="s">
        <v>353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4" x14ac:dyDescent="0.2">
      <c r="A130" s="34">
        <v>129</v>
      </c>
      <c r="B130" s="39" t="s">
        <v>283</v>
      </c>
      <c r="C130" s="22" t="s">
        <v>88</v>
      </c>
      <c r="D130" s="22" t="s">
        <v>282</v>
      </c>
      <c r="E130" s="22" t="s">
        <v>214</v>
      </c>
      <c r="F130" s="23" t="s">
        <v>20</v>
      </c>
      <c r="G130" s="22" t="s">
        <v>353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5.5" x14ac:dyDescent="0.2">
      <c r="A131" s="34">
        <v>130</v>
      </c>
      <c r="B131" s="39" t="s">
        <v>286</v>
      </c>
      <c r="C131" s="22" t="s">
        <v>88</v>
      </c>
      <c r="D131" s="22" t="s">
        <v>89</v>
      </c>
      <c r="E131" s="22" t="s">
        <v>214</v>
      </c>
      <c r="F131" s="23" t="s">
        <v>20</v>
      </c>
      <c r="G131" s="22" t="s">
        <v>353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.5" x14ac:dyDescent="0.2">
      <c r="A132" s="34">
        <v>131</v>
      </c>
      <c r="B132" s="39" t="s">
        <v>288</v>
      </c>
      <c r="C132" s="22" t="s">
        <v>123</v>
      </c>
      <c r="D132" s="22" t="s">
        <v>130</v>
      </c>
      <c r="E132" s="22" t="s">
        <v>214</v>
      </c>
      <c r="F132" s="23" t="s">
        <v>20</v>
      </c>
      <c r="G132" s="22" t="s">
        <v>353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.5" x14ac:dyDescent="0.2">
      <c r="A133" s="34">
        <v>132</v>
      </c>
      <c r="B133" s="39" t="s">
        <v>384</v>
      </c>
      <c r="C133" s="22" t="s">
        <v>123</v>
      </c>
      <c r="D133" s="22" t="s">
        <v>132</v>
      </c>
      <c r="E133" s="22" t="s">
        <v>214</v>
      </c>
      <c r="F133" s="23" t="s">
        <v>20</v>
      </c>
      <c r="G133" s="22" t="s">
        <v>353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.5" x14ac:dyDescent="0.2">
      <c r="A134" s="34">
        <v>133</v>
      </c>
      <c r="B134" s="39" t="s">
        <v>290</v>
      </c>
      <c r="C134" s="22" t="s">
        <v>123</v>
      </c>
      <c r="D134" s="22" t="s">
        <v>132</v>
      </c>
      <c r="E134" s="22" t="s">
        <v>214</v>
      </c>
      <c r="F134" s="23" t="s">
        <v>20</v>
      </c>
      <c r="G134" s="22" t="s">
        <v>353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.5" x14ac:dyDescent="0.2">
      <c r="A135" s="34">
        <v>134</v>
      </c>
      <c r="B135" s="39" t="s">
        <v>296</v>
      </c>
      <c r="C135" s="22" t="s">
        <v>144</v>
      </c>
      <c r="D135" s="22" t="s">
        <v>385</v>
      </c>
      <c r="E135" s="22" t="s">
        <v>214</v>
      </c>
      <c r="F135" s="23" t="s">
        <v>20</v>
      </c>
      <c r="G135" s="22" t="s">
        <v>353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.5" x14ac:dyDescent="0.2">
      <c r="A136" s="34">
        <v>135</v>
      </c>
      <c r="B136" s="39" t="s">
        <v>299</v>
      </c>
      <c r="C136" s="22" t="s">
        <v>160</v>
      </c>
      <c r="D136" s="22" t="s">
        <v>386</v>
      </c>
      <c r="E136" s="22" t="s">
        <v>214</v>
      </c>
      <c r="F136" s="23" t="s">
        <v>20</v>
      </c>
      <c r="G136" s="22" t="s">
        <v>353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.5" x14ac:dyDescent="0.2">
      <c r="A137" s="34">
        <v>136</v>
      </c>
      <c r="B137" s="39" t="s">
        <v>302</v>
      </c>
      <c r="C137" s="22" t="s">
        <v>160</v>
      </c>
      <c r="D137" s="22" t="s">
        <v>386</v>
      </c>
      <c r="E137" s="22" t="s">
        <v>214</v>
      </c>
      <c r="F137" s="23" t="s">
        <v>23</v>
      </c>
      <c r="G137" s="22" t="s">
        <v>353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.5" x14ac:dyDescent="0.2">
      <c r="A138" s="34">
        <v>137</v>
      </c>
      <c r="B138" s="39" t="s">
        <v>387</v>
      </c>
      <c r="C138" s="22" t="s">
        <v>160</v>
      </c>
      <c r="D138" s="22" t="s">
        <v>386</v>
      </c>
      <c r="E138" s="22" t="s">
        <v>214</v>
      </c>
      <c r="F138" s="23" t="s">
        <v>20</v>
      </c>
      <c r="G138" s="22" t="s">
        <v>353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.5" x14ac:dyDescent="0.2">
      <c r="A139" s="34">
        <v>138</v>
      </c>
      <c r="B139" s="39" t="s">
        <v>388</v>
      </c>
      <c r="C139" s="22" t="s">
        <v>160</v>
      </c>
      <c r="D139" s="22" t="s">
        <v>386</v>
      </c>
      <c r="E139" s="22" t="s">
        <v>214</v>
      </c>
      <c r="F139" s="23" t="s">
        <v>20</v>
      </c>
      <c r="G139" s="22" t="s">
        <v>353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.5" x14ac:dyDescent="0.2">
      <c r="A140" s="34">
        <v>139</v>
      </c>
      <c r="B140" s="39" t="s">
        <v>306</v>
      </c>
      <c r="C140" s="22" t="s">
        <v>160</v>
      </c>
      <c r="D140" s="22" t="s">
        <v>386</v>
      </c>
      <c r="E140" s="22" t="s">
        <v>214</v>
      </c>
      <c r="F140" s="23" t="s">
        <v>23</v>
      </c>
      <c r="G140" s="22" t="s">
        <v>353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.5" x14ac:dyDescent="0.2">
      <c r="A141" s="34">
        <v>140</v>
      </c>
      <c r="B141" s="39" t="s">
        <v>308</v>
      </c>
      <c r="C141" s="22" t="s">
        <v>160</v>
      </c>
      <c r="D141" s="22" t="s">
        <v>386</v>
      </c>
      <c r="E141" s="22" t="s">
        <v>214</v>
      </c>
      <c r="F141" s="23" t="s">
        <v>20</v>
      </c>
      <c r="G141" s="22" t="s">
        <v>353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4" x14ac:dyDescent="0.2">
      <c r="A142" s="34">
        <v>141</v>
      </c>
      <c r="B142" s="39" t="s">
        <v>389</v>
      </c>
      <c r="C142" s="22" t="s">
        <v>160</v>
      </c>
      <c r="D142" s="22" t="s">
        <v>386</v>
      </c>
      <c r="E142" s="22" t="s">
        <v>214</v>
      </c>
      <c r="F142" s="23" t="s">
        <v>20</v>
      </c>
      <c r="G142" s="22" t="s">
        <v>353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.5" x14ac:dyDescent="0.2">
      <c r="A143" s="34">
        <v>142</v>
      </c>
      <c r="B143" s="39" t="s">
        <v>312</v>
      </c>
      <c r="C143" s="22" t="s">
        <v>162</v>
      </c>
      <c r="D143" s="22" t="s">
        <v>390</v>
      </c>
      <c r="E143" s="22" t="s">
        <v>214</v>
      </c>
      <c r="F143" s="23" t="s">
        <v>20</v>
      </c>
      <c r="G143" s="22" t="s">
        <v>353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.5" x14ac:dyDescent="0.2">
      <c r="A144" s="34">
        <v>143</v>
      </c>
      <c r="B144" s="39" t="s">
        <v>391</v>
      </c>
      <c r="C144" s="22" t="s">
        <v>162</v>
      </c>
      <c r="D144" s="22" t="s">
        <v>392</v>
      </c>
      <c r="E144" s="22" t="s">
        <v>214</v>
      </c>
      <c r="F144" s="23" t="s">
        <v>20</v>
      </c>
      <c r="G144" s="22" t="s">
        <v>353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.5" x14ac:dyDescent="0.2">
      <c r="A145" s="34">
        <v>144</v>
      </c>
      <c r="B145" s="39" t="s">
        <v>309</v>
      </c>
      <c r="C145" s="22" t="s">
        <v>162</v>
      </c>
      <c r="D145" s="22" t="s">
        <v>165</v>
      </c>
      <c r="E145" s="22" t="s">
        <v>214</v>
      </c>
      <c r="F145" s="23" t="s">
        <v>20</v>
      </c>
      <c r="G145" s="22" t="s">
        <v>353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.5" x14ac:dyDescent="0.2">
      <c r="A146" s="34">
        <v>145</v>
      </c>
      <c r="B146" s="39" t="s">
        <v>311</v>
      </c>
      <c r="C146" s="22" t="s">
        <v>162</v>
      </c>
      <c r="D146" s="22" t="s">
        <v>165</v>
      </c>
      <c r="E146" s="22" t="s">
        <v>214</v>
      </c>
      <c r="F146" s="23" t="s">
        <v>20</v>
      </c>
      <c r="G146" s="22" t="s">
        <v>353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.5" x14ac:dyDescent="0.2">
      <c r="A147" s="34">
        <v>146</v>
      </c>
      <c r="B147" s="39" t="s">
        <v>314</v>
      </c>
      <c r="C147" s="22" t="s">
        <v>162</v>
      </c>
      <c r="D147" s="22" t="s">
        <v>165</v>
      </c>
      <c r="E147" s="22" t="s">
        <v>214</v>
      </c>
      <c r="F147" s="23" t="s">
        <v>23</v>
      </c>
      <c r="G147" s="22" t="s">
        <v>353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.5" x14ac:dyDescent="0.2">
      <c r="A148" s="34">
        <v>147</v>
      </c>
      <c r="B148" s="39" t="s">
        <v>317</v>
      </c>
      <c r="C148" s="22" t="s">
        <v>162</v>
      </c>
      <c r="D148" s="22" t="s">
        <v>165</v>
      </c>
      <c r="E148" s="22" t="s">
        <v>214</v>
      </c>
      <c r="F148" s="23" t="s">
        <v>20</v>
      </c>
      <c r="G148" s="22" t="s">
        <v>353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4" x14ac:dyDescent="0.2">
      <c r="A149" s="34">
        <v>148</v>
      </c>
      <c r="B149" s="39" t="s">
        <v>318</v>
      </c>
      <c r="C149" s="22" t="s">
        <v>162</v>
      </c>
      <c r="D149" s="22" t="s">
        <v>165</v>
      </c>
      <c r="E149" s="22" t="s">
        <v>214</v>
      </c>
      <c r="F149" s="23" t="s">
        <v>23</v>
      </c>
      <c r="G149" s="22" t="s">
        <v>353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.5" x14ac:dyDescent="0.2">
      <c r="A150" s="34">
        <v>149</v>
      </c>
      <c r="B150" s="39" t="s">
        <v>292</v>
      </c>
      <c r="C150" s="22" t="s">
        <v>123</v>
      </c>
      <c r="D150" s="22" t="s">
        <v>393</v>
      </c>
      <c r="E150" s="22" t="s">
        <v>214</v>
      </c>
      <c r="F150" s="23" t="s">
        <v>20</v>
      </c>
      <c r="G150" s="22" t="s">
        <v>353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.5" x14ac:dyDescent="0.2">
      <c r="A151" s="34">
        <v>150</v>
      </c>
      <c r="B151" s="39" t="s">
        <v>294</v>
      </c>
      <c r="C151" s="22" t="s">
        <v>123</v>
      </c>
      <c r="D151" s="22" t="s">
        <v>393</v>
      </c>
      <c r="E151" s="22" t="s">
        <v>214</v>
      </c>
      <c r="F151" s="23" t="s">
        <v>23</v>
      </c>
      <c r="G151" s="22" t="s">
        <v>353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.5" x14ac:dyDescent="0.2">
      <c r="A152" s="34">
        <v>151</v>
      </c>
      <c r="B152" s="39" t="s">
        <v>394</v>
      </c>
      <c r="C152" s="22" t="s">
        <v>57</v>
      </c>
      <c r="D152" s="22" t="s">
        <v>395</v>
      </c>
      <c r="E152" s="22" t="s">
        <v>214</v>
      </c>
      <c r="F152" s="23" t="s">
        <v>20</v>
      </c>
      <c r="G152" s="22" t="s">
        <v>396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.5" x14ac:dyDescent="0.2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30</v>
      </c>
      <c r="F153" s="23" t="s">
        <v>20</v>
      </c>
      <c r="G153" s="22" t="s">
        <v>397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.5" x14ac:dyDescent="0.2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30</v>
      </c>
      <c r="F154" s="23" t="s">
        <v>20</v>
      </c>
      <c r="G154" s="22" t="s">
        <v>397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.5" x14ac:dyDescent="0.2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33</v>
      </c>
      <c r="F155" s="23" t="s">
        <v>20</v>
      </c>
      <c r="G155" s="22" t="s">
        <v>397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ht="24" x14ac:dyDescent="0.2">
      <c r="A156" s="34">
        <v>155</v>
      </c>
      <c r="B156" s="39" t="s">
        <v>82</v>
      </c>
      <c r="C156" s="22" t="s">
        <v>83</v>
      </c>
      <c r="D156" s="22" t="s">
        <v>84</v>
      </c>
      <c r="E156" s="22" t="s">
        <v>30</v>
      </c>
      <c r="F156" s="23" t="s">
        <v>20</v>
      </c>
      <c r="G156" s="22" t="s">
        <v>397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.5" x14ac:dyDescent="0.2">
      <c r="A157" s="34">
        <v>156</v>
      </c>
      <c r="B157" s="39" t="s">
        <v>90</v>
      </c>
      <c r="C157" s="22" t="s">
        <v>88</v>
      </c>
      <c r="D157" s="22" t="s">
        <v>91</v>
      </c>
      <c r="E157" s="22" t="s">
        <v>33</v>
      </c>
      <c r="F157" s="23" t="s">
        <v>20</v>
      </c>
      <c r="G157" s="22" t="s">
        <v>397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.5" x14ac:dyDescent="0.2">
      <c r="A158" s="34">
        <v>157</v>
      </c>
      <c r="B158" s="39" t="s">
        <v>56</v>
      </c>
      <c r="C158" s="22" t="s">
        <v>57</v>
      </c>
      <c r="D158" s="22" t="s">
        <v>58</v>
      </c>
      <c r="E158" s="22" t="s">
        <v>30</v>
      </c>
      <c r="F158" s="23" t="s">
        <v>20</v>
      </c>
      <c r="G158" s="22" t="s">
        <v>397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.5" x14ac:dyDescent="0.2">
      <c r="A159" s="34">
        <v>158</v>
      </c>
      <c r="B159" s="39" t="s">
        <v>59</v>
      </c>
      <c r="C159" s="22" t="s">
        <v>57</v>
      </c>
      <c r="D159" s="22" t="s">
        <v>58</v>
      </c>
      <c r="E159" s="22" t="s">
        <v>33</v>
      </c>
      <c r="F159" s="23" t="s">
        <v>20</v>
      </c>
      <c r="G159" s="22" t="s">
        <v>397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.5" x14ac:dyDescent="0.2">
      <c r="A160" s="34">
        <v>159</v>
      </c>
      <c r="B160" s="39" t="s">
        <v>60</v>
      </c>
      <c r="C160" s="22" t="s">
        <v>57</v>
      </c>
      <c r="D160" s="22" t="s">
        <v>61</v>
      </c>
      <c r="E160" s="22" t="s">
        <v>33</v>
      </c>
      <c r="F160" s="23" t="s">
        <v>23</v>
      </c>
      <c r="G160" s="22" t="s">
        <v>397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.5" x14ac:dyDescent="0.2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33</v>
      </c>
      <c r="F161" s="23" t="s">
        <v>20</v>
      </c>
      <c r="G161" s="22" t="s">
        <v>397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.5" x14ac:dyDescent="0.2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33</v>
      </c>
      <c r="F162" s="43" t="s">
        <v>20</v>
      </c>
      <c r="G162" s="42" t="s">
        <v>397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Mayo 2023</vt:lpstr>
      <vt:lpstr>Nomina Vigilancia Mayo   2023</vt:lpstr>
      <vt:lpstr>Nomina Interinato Mayo 2023</vt:lpstr>
      <vt:lpstr>Nomina Temporales  Mayo 2023</vt:lpstr>
      <vt:lpstr>Base de Datos</vt:lpstr>
      <vt:lpstr>'Nomina Fijos Mayo 2023'!Área_de_impresión</vt:lpstr>
      <vt:lpstr>'Nomina Temporales  Mayo 2023'!Área_de_impresión</vt:lpstr>
      <vt:lpstr>'Nomina Vigilancia Mayo   2023'!Área_de_impresión</vt:lpstr>
      <vt:lpstr>'Nomina Fijos Mayo 2023'!BaseDeDatos</vt:lpstr>
      <vt:lpstr>BaseDeDatos</vt:lpstr>
      <vt:lpstr>'Nomina Fijos Mayo 2023'!Títulos_a_imprimir</vt:lpstr>
      <vt:lpstr>'Nomina Temporales  Mayo 2023'!Títulos_a_imprimir</vt:lpstr>
      <vt:lpstr>'Nomina Vigilancia Mayo 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2023-05-26T13:19:03Z</cp:lastPrinted>
  <dcterms:created xsi:type="dcterms:W3CDTF">2017-10-11T04:49:31Z</dcterms:created>
  <dcterms:modified xsi:type="dcterms:W3CDTF">2023-07-10T14:12:00Z</dcterms:modified>
  <cp:category/>
  <cp:contentStatus/>
</cp:coreProperties>
</file>