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16/Enero/"/>
    </mc:Choice>
  </mc:AlternateContent>
  <xr:revisionPtr revIDLastSave="0" documentId="8_{6A83C7B8-5FB2-442E-B2FD-41F9D85354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1014TG-PACC - SNCC.F.053 (3)" sheetId="3" r:id="rId1"/>
    <sheet name="Hoja1" sheetId="4" r:id="rId2"/>
  </sheets>
  <definedNames>
    <definedName name="_xlnm._FilterDatabase" localSheetId="0" hidden="1">'241014TG-PACC - SNCC.F.053 (3)'!$A$10:$T$288</definedName>
    <definedName name="_xlnm.Print_Area" localSheetId="0">'241014TG-PACC - SNCC.F.053 (3)'!$A$1:$U$297</definedName>
    <definedName name="_xlnm.Print_Titles" localSheetId="0">'241014TG-PACC - SNCC.F.053 (3)'!$1:$10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1" i="3" l="1"/>
  <c r="V55" i="3" l="1"/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7" i="3"/>
  <c r="N108" i="3"/>
  <c r="N109" i="3"/>
  <c r="N110" i="3"/>
  <c r="N111" i="3"/>
  <c r="N112" i="3"/>
  <c r="N113" i="3"/>
  <c r="N119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7" i="3"/>
  <c r="M108" i="3"/>
  <c r="M109" i="3"/>
  <c r="M110" i="3"/>
  <c r="M111" i="3"/>
  <c r="M112" i="3"/>
  <c r="M113" i="3"/>
  <c r="M119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2" i="3"/>
  <c r="L113" i="3"/>
  <c r="L119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K13" i="3"/>
  <c r="K12" i="3"/>
  <c r="K11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7" i="3"/>
  <c r="K108" i="3"/>
  <c r="K109" i="3"/>
  <c r="K110" i="3"/>
  <c r="K111" i="3"/>
  <c r="K112" i="3"/>
  <c r="K113" i="3"/>
  <c r="K119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C12" i="4" l="1"/>
  <c r="B12" i="4" l="1"/>
  <c r="D11" i="4"/>
  <c r="D10" i="4" l="1"/>
  <c r="D8" i="4"/>
  <c r="D9" i="4"/>
  <c r="D7" i="4" l="1"/>
  <c r="D5" i="4"/>
  <c r="D4" i="4"/>
  <c r="D3" i="4" l="1"/>
  <c r="D2" i="4"/>
  <c r="D6" i="4" l="1"/>
  <c r="D12" i="4" s="1"/>
  <c r="I179" i="3" l="1"/>
  <c r="O179" i="3" s="1"/>
  <c r="I180" i="3"/>
  <c r="O180" i="3" s="1"/>
  <c r="I181" i="3"/>
  <c r="O181" i="3" s="1"/>
  <c r="I182" i="3"/>
  <c r="O182" i="3" s="1"/>
  <c r="I183" i="3"/>
  <c r="O183" i="3" s="1"/>
  <c r="I184" i="3"/>
  <c r="O184" i="3" s="1"/>
  <c r="I185" i="3"/>
  <c r="O185" i="3" s="1"/>
  <c r="I136" i="3"/>
  <c r="O136" i="3" s="1"/>
  <c r="I157" i="3"/>
  <c r="O157" i="3" s="1"/>
  <c r="I158" i="3"/>
  <c r="O158" i="3" s="1"/>
  <c r="I159" i="3"/>
  <c r="O159" i="3" s="1"/>
  <c r="I160" i="3"/>
  <c r="O160" i="3" s="1"/>
  <c r="I161" i="3"/>
  <c r="O161" i="3" s="1"/>
  <c r="I162" i="3"/>
  <c r="O162" i="3" s="1"/>
  <c r="I27" i="3"/>
  <c r="O27" i="3" s="1"/>
  <c r="I60" i="3"/>
  <c r="O60" i="3" s="1"/>
  <c r="I28" i="3"/>
  <c r="O28" i="3" s="1"/>
  <c r="I211" i="3"/>
  <c r="O211" i="3" s="1"/>
  <c r="I212" i="3"/>
  <c r="O212" i="3" s="1"/>
  <c r="I213" i="3"/>
  <c r="O213" i="3" s="1"/>
  <c r="I214" i="3"/>
  <c r="O214" i="3" s="1"/>
  <c r="I215" i="3"/>
  <c r="O215" i="3" s="1"/>
  <c r="I216" i="3"/>
  <c r="O216" i="3" s="1"/>
  <c r="I217" i="3"/>
  <c r="O217" i="3" s="1"/>
  <c r="I218" i="3"/>
  <c r="O218" i="3" s="1"/>
  <c r="I219" i="3"/>
  <c r="O219" i="3" s="1"/>
  <c r="I220" i="3"/>
  <c r="O220" i="3" s="1"/>
  <c r="I221" i="3"/>
  <c r="O221" i="3" s="1"/>
  <c r="I222" i="3"/>
  <c r="O222" i="3" s="1"/>
  <c r="I223" i="3"/>
  <c r="O223" i="3" s="1"/>
  <c r="I224" i="3"/>
  <c r="O224" i="3" s="1"/>
  <c r="I225" i="3"/>
  <c r="O225" i="3" s="1"/>
  <c r="I226" i="3"/>
  <c r="O226" i="3" s="1"/>
  <c r="I227" i="3"/>
  <c r="O227" i="3" s="1"/>
  <c r="I228" i="3"/>
  <c r="O228" i="3" s="1"/>
  <c r="I229" i="3"/>
  <c r="O229" i="3" s="1"/>
  <c r="I230" i="3"/>
  <c r="O230" i="3" s="1"/>
  <c r="I231" i="3"/>
  <c r="O231" i="3" s="1"/>
  <c r="I232" i="3"/>
  <c r="O232" i="3" s="1"/>
  <c r="I233" i="3"/>
  <c r="O233" i="3" s="1"/>
  <c r="I234" i="3"/>
  <c r="O234" i="3" s="1"/>
  <c r="I108" i="3"/>
  <c r="O108" i="3" s="1"/>
  <c r="P108" i="3" s="1"/>
  <c r="I92" i="3"/>
  <c r="O92" i="3" s="1"/>
  <c r="I16" i="3"/>
  <c r="O16" i="3" s="1"/>
  <c r="I17" i="3"/>
  <c r="O17" i="3" s="1"/>
  <c r="I18" i="3"/>
  <c r="O18" i="3" s="1"/>
  <c r="I19" i="3"/>
  <c r="O19" i="3" s="1"/>
  <c r="I20" i="3"/>
  <c r="O20" i="3" s="1"/>
  <c r="I21" i="3"/>
  <c r="O21" i="3" s="1"/>
  <c r="I22" i="3"/>
  <c r="O22" i="3" s="1"/>
  <c r="I186" i="3"/>
  <c r="O186" i="3" s="1"/>
  <c r="I187" i="3"/>
  <c r="O187" i="3" s="1"/>
  <c r="I210" i="3"/>
  <c r="O210" i="3" s="1"/>
  <c r="I235" i="3"/>
  <c r="O235" i="3" s="1"/>
  <c r="I236" i="3"/>
  <c r="O236" i="3" s="1"/>
  <c r="I237" i="3"/>
  <c r="O237" i="3" s="1"/>
  <c r="I238" i="3"/>
  <c r="O238" i="3" s="1"/>
  <c r="I239" i="3"/>
  <c r="O239" i="3" s="1"/>
  <c r="I240" i="3"/>
  <c r="O240" i="3" s="1"/>
  <c r="I241" i="3"/>
  <c r="O241" i="3" s="1"/>
  <c r="I242" i="3"/>
  <c r="O242" i="3" s="1"/>
  <c r="I243" i="3"/>
  <c r="O243" i="3" s="1"/>
  <c r="I244" i="3"/>
  <c r="O244" i="3" s="1"/>
  <c r="I245" i="3"/>
  <c r="O245" i="3" s="1"/>
  <c r="I246" i="3"/>
  <c r="O246" i="3" s="1"/>
  <c r="I247" i="3"/>
  <c r="O247" i="3" s="1"/>
  <c r="I248" i="3"/>
  <c r="O248" i="3" s="1"/>
  <c r="I249" i="3"/>
  <c r="O249" i="3" s="1"/>
  <c r="I250" i="3"/>
  <c r="O250" i="3" s="1"/>
  <c r="I251" i="3"/>
  <c r="O251" i="3" s="1"/>
  <c r="I252" i="3"/>
  <c r="O252" i="3" s="1"/>
  <c r="I253" i="3"/>
  <c r="O253" i="3" s="1"/>
  <c r="I254" i="3"/>
  <c r="O254" i="3" s="1"/>
  <c r="I255" i="3"/>
  <c r="O255" i="3" s="1"/>
  <c r="I256" i="3"/>
  <c r="O256" i="3" s="1"/>
  <c r="I257" i="3"/>
  <c r="O257" i="3" s="1"/>
  <c r="I258" i="3"/>
  <c r="O258" i="3" s="1"/>
  <c r="I259" i="3"/>
  <c r="O259" i="3" s="1"/>
  <c r="I260" i="3"/>
  <c r="O260" i="3" s="1"/>
  <c r="I261" i="3"/>
  <c r="O261" i="3" s="1"/>
  <c r="I262" i="3"/>
  <c r="O262" i="3" s="1"/>
  <c r="I263" i="3"/>
  <c r="O263" i="3" s="1"/>
  <c r="I264" i="3"/>
  <c r="O264" i="3" s="1"/>
  <c r="I163" i="3"/>
  <c r="O163" i="3" s="1"/>
  <c r="I206" i="3"/>
  <c r="O206" i="3" s="1"/>
  <c r="I265" i="3"/>
  <c r="O265" i="3" s="1"/>
  <c r="I266" i="3"/>
  <c r="O266" i="3" s="1"/>
  <c r="I207" i="3"/>
  <c r="O207" i="3" s="1"/>
  <c r="I267" i="3"/>
  <c r="O267" i="3" s="1"/>
  <c r="I268" i="3"/>
  <c r="O268" i="3" s="1"/>
  <c r="I269" i="3"/>
  <c r="O269" i="3" s="1"/>
  <c r="I137" i="3"/>
  <c r="O137" i="3" s="1"/>
  <c r="I270" i="3"/>
  <c r="O270" i="3" s="1"/>
  <c r="I138" i="3"/>
  <c r="O138" i="3" s="1"/>
  <c r="I271" i="3"/>
  <c r="O271" i="3" s="1"/>
  <c r="I139" i="3"/>
  <c r="O139" i="3" s="1"/>
  <c r="I272" i="3"/>
  <c r="O272" i="3" s="1"/>
  <c r="I140" i="3"/>
  <c r="O140" i="3" s="1"/>
  <c r="I273" i="3"/>
  <c r="O273" i="3" s="1"/>
  <c r="I11" i="3"/>
  <c r="O11" i="3" s="1"/>
  <c r="P11" i="3" s="1"/>
  <c r="I164" i="3"/>
  <c r="O164" i="3" s="1"/>
  <c r="I274" i="3"/>
  <c r="O274" i="3" s="1"/>
  <c r="I31" i="3"/>
  <c r="O31" i="3" s="1"/>
  <c r="P31" i="3" s="1"/>
  <c r="I32" i="3"/>
  <c r="O32" i="3" s="1"/>
  <c r="P32" i="3" s="1"/>
  <c r="I176" i="3"/>
  <c r="O176" i="3" s="1"/>
  <c r="I177" i="3"/>
  <c r="O177" i="3" s="1"/>
  <c r="I188" i="3"/>
  <c r="O188" i="3" s="1"/>
  <c r="I189" i="3"/>
  <c r="O189" i="3" s="1"/>
  <c r="I287" i="3"/>
  <c r="O287" i="3" s="1"/>
  <c r="I190" i="3"/>
  <c r="O190" i="3" s="1"/>
  <c r="I191" i="3"/>
  <c r="O191" i="3" s="1"/>
  <c r="I192" i="3"/>
  <c r="O192" i="3" s="1"/>
  <c r="I193" i="3"/>
  <c r="O193" i="3" s="1"/>
  <c r="I194" i="3"/>
  <c r="O194" i="3" s="1"/>
  <c r="I195" i="3"/>
  <c r="O195" i="3" s="1"/>
  <c r="I196" i="3"/>
  <c r="O196" i="3" s="1"/>
  <c r="I197" i="3"/>
  <c r="O197" i="3" s="1"/>
  <c r="I198" i="3"/>
  <c r="O198" i="3" s="1"/>
  <c r="I199" i="3"/>
  <c r="O199" i="3" s="1"/>
  <c r="I200" i="3"/>
  <c r="O200" i="3" s="1"/>
  <c r="I201" i="3"/>
  <c r="O201" i="3" s="1"/>
  <c r="I94" i="3"/>
  <c r="O94" i="3" s="1"/>
  <c r="I95" i="3"/>
  <c r="O95" i="3" s="1"/>
  <c r="I96" i="3"/>
  <c r="O96" i="3" s="1"/>
  <c r="I97" i="3"/>
  <c r="O97" i="3" s="1"/>
  <c r="I98" i="3"/>
  <c r="O98" i="3" s="1"/>
  <c r="I99" i="3"/>
  <c r="O99" i="3" s="1"/>
  <c r="I100" i="3"/>
  <c r="O100" i="3" s="1"/>
  <c r="I101" i="3"/>
  <c r="O101" i="3" s="1"/>
  <c r="I102" i="3"/>
  <c r="O102" i="3" s="1"/>
  <c r="I103" i="3"/>
  <c r="O103" i="3" s="1"/>
  <c r="I104" i="3"/>
  <c r="O104" i="3" s="1"/>
  <c r="I119" i="3"/>
  <c r="O119" i="3" s="1"/>
  <c r="P119" i="3" s="1"/>
  <c r="I121" i="3"/>
  <c r="O121" i="3" s="1"/>
  <c r="I126" i="3"/>
  <c r="O126" i="3" s="1"/>
  <c r="P126" i="3" s="1"/>
  <c r="I133" i="3"/>
  <c r="O133" i="3" s="1"/>
  <c r="P133" i="3" s="1"/>
  <c r="I134" i="3"/>
  <c r="O134" i="3" s="1"/>
  <c r="P134" i="3" s="1"/>
  <c r="I141" i="3"/>
  <c r="O141" i="3" s="1"/>
  <c r="I165" i="3"/>
  <c r="O165" i="3" s="1"/>
  <c r="I167" i="3"/>
  <c r="O167" i="3" s="1"/>
  <c r="I168" i="3"/>
  <c r="O168" i="3" s="1"/>
  <c r="I169" i="3"/>
  <c r="O169" i="3" s="1"/>
  <c r="I202" i="3"/>
  <c r="O202" i="3" s="1"/>
  <c r="I203" i="3"/>
  <c r="O203" i="3" s="1"/>
  <c r="I204" i="3"/>
  <c r="O204" i="3" s="1"/>
  <c r="I205" i="3"/>
  <c r="O205" i="3" s="1"/>
  <c r="I275" i="3"/>
  <c r="O275" i="3" s="1"/>
  <c r="I276" i="3"/>
  <c r="O276" i="3" s="1"/>
  <c r="I23" i="3"/>
  <c r="O23" i="3" s="1"/>
  <c r="I142" i="3"/>
  <c r="O142" i="3" s="1"/>
  <c r="I143" i="3"/>
  <c r="O143" i="3" s="1"/>
  <c r="I12" i="3"/>
  <c r="O12" i="3" s="1"/>
  <c r="P12" i="3" s="1"/>
  <c r="I13" i="3"/>
  <c r="O13" i="3" s="1"/>
  <c r="I14" i="3"/>
  <c r="O14" i="3" s="1"/>
  <c r="I24" i="3"/>
  <c r="O24" i="3" s="1"/>
  <c r="I25" i="3"/>
  <c r="O25" i="3" s="1"/>
  <c r="I26" i="3"/>
  <c r="O26" i="3" s="1"/>
  <c r="I33" i="3"/>
  <c r="O33" i="3" s="1"/>
  <c r="P33" i="3" s="1"/>
  <c r="I61" i="3"/>
  <c r="O61" i="3" s="1"/>
  <c r="I62" i="3"/>
  <c r="O62" i="3" s="1"/>
  <c r="I63" i="3"/>
  <c r="O63" i="3" s="1"/>
  <c r="I64" i="3"/>
  <c r="O64" i="3" s="1"/>
  <c r="I65" i="3"/>
  <c r="O65" i="3" s="1"/>
  <c r="I66" i="3"/>
  <c r="O66" i="3" s="1"/>
  <c r="I67" i="3"/>
  <c r="O67" i="3" s="1"/>
  <c r="I68" i="3"/>
  <c r="O68" i="3" s="1"/>
  <c r="I69" i="3"/>
  <c r="O69" i="3" s="1"/>
  <c r="I70" i="3"/>
  <c r="O70" i="3" s="1"/>
  <c r="I71" i="3"/>
  <c r="O71" i="3" s="1"/>
  <c r="I72" i="3"/>
  <c r="O72" i="3" s="1"/>
  <c r="I73" i="3"/>
  <c r="O73" i="3" s="1"/>
  <c r="I74" i="3"/>
  <c r="O74" i="3" s="1"/>
  <c r="I75" i="3"/>
  <c r="O75" i="3" s="1"/>
  <c r="I76" i="3"/>
  <c r="O76" i="3" s="1"/>
  <c r="I77" i="3"/>
  <c r="O77" i="3" s="1"/>
  <c r="I78" i="3"/>
  <c r="O78" i="3" s="1"/>
  <c r="I79" i="3"/>
  <c r="O79" i="3" s="1"/>
  <c r="I80" i="3"/>
  <c r="O80" i="3" s="1"/>
  <c r="I81" i="3"/>
  <c r="O81" i="3" s="1"/>
  <c r="I86" i="3"/>
  <c r="O86" i="3" s="1"/>
  <c r="I87" i="3"/>
  <c r="O87" i="3" s="1"/>
  <c r="I88" i="3"/>
  <c r="O88" i="3" s="1"/>
  <c r="I89" i="3"/>
  <c r="O89" i="3" s="1"/>
  <c r="I90" i="3"/>
  <c r="O90" i="3" s="1"/>
  <c r="I91" i="3"/>
  <c r="O91" i="3" s="1"/>
  <c r="I106" i="3"/>
  <c r="I107" i="3"/>
  <c r="O107" i="3" s="1"/>
  <c r="I109" i="3"/>
  <c r="O109" i="3" s="1"/>
  <c r="I110" i="3"/>
  <c r="O110" i="3" s="1"/>
  <c r="I111" i="3"/>
  <c r="O111" i="3" s="1"/>
  <c r="I112" i="3"/>
  <c r="O112" i="3" s="1"/>
  <c r="I113" i="3"/>
  <c r="O113" i="3" s="1"/>
  <c r="I114" i="3"/>
  <c r="I115" i="3"/>
  <c r="I116" i="3"/>
  <c r="I117" i="3"/>
  <c r="J117" i="3" s="1"/>
  <c r="I118" i="3"/>
  <c r="J118" i="3" s="1"/>
  <c r="I122" i="3"/>
  <c r="O122" i="3" s="1"/>
  <c r="I123" i="3"/>
  <c r="O123" i="3" s="1"/>
  <c r="I124" i="3"/>
  <c r="O124" i="3" s="1"/>
  <c r="I125" i="3"/>
  <c r="O125" i="3" s="1"/>
  <c r="I127" i="3"/>
  <c r="O127" i="3" s="1"/>
  <c r="I128" i="3"/>
  <c r="O128" i="3" s="1"/>
  <c r="I129" i="3"/>
  <c r="O129" i="3" s="1"/>
  <c r="I130" i="3"/>
  <c r="O130" i="3" s="1"/>
  <c r="I131" i="3"/>
  <c r="O131" i="3" s="1"/>
  <c r="I132" i="3"/>
  <c r="O132" i="3" s="1"/>
  <c r="I135" i="3"/>
  <c r="O135" i="3" s="1"/>
  <c r="P135" i="3" s="1"/>
  <c r="I144" i="3"/>
  <c r="O144" i="3" s="1"/>
  <c r="I152" i="3"/>
  <c r="O152" i="3" s="1"/>
  <c r="I153" i="3"/>
  <c r="O153" i="3" s="1"/>
  <c r="I29" i="3"/>
  <c r="O29" i="3" s="1"/>
  <c r="I30" i="3"/>
  <c r="O30" i="3" s="1"/>
  <c r="I34" i="3"/>
  <c r="O34" i="3" s="1"/>
  <c r="I35" i="3"/>
  <c r="O35" i="3" s="1"/>
  <c r="I36" i="3"/>
  <c r="O36" i="3" s="1"/>
  <c r="I37" i="3"/>
  <c r="O37" i="3" s="1"/>
  <c r="I38" i="3"/>
  <c r="O38" i="3" s="1"/>
  <c r="I39" i="3"/>
  <c r="O39" i="3" s="1"/>
  <c r="I40" i="3"/>
  <c r="O40" i="3" s="1"/>
  <c r="I41" i="3"/>
  <c r="O41" i="3" s="1"/>
  <c r="I42" i="3"/>
  <c r="O42" i="3" s="1"/>
  <c r="I43" i="3"/>
  <c r="O43" i="3" s="1"/>
  <c r="I44" i="3"/>
  <c r="O44" i="3" s="1"/>
  <c r="I45" i="3"/>
  <c r="O45" i="3" s="1"/>
  <c r="I46" i="3"/>
  <c r="O46" i="3" s="1"/>
  <c r="I47" i="3"/>
  <c r="O47" i="3" s="1"/>
  <c r="I48" i="3"/>
  <c r="O48" i="3" s="1"/>
  <c r="I49" i="3"/>
  <c r="O49" i="3" s="1"/>
  <c r="I50" i="3"/>
  <c r="O50" i="3" s="1"/>
  <c r="I51" i="3"/>
  <c r="O51" i="3" s="1"/>
  <c r="I52" i="3"/>
  <c r="O52" i="3" s="1"/>
  <c r="I53" i="3"/>
  <c r="O53" i="3" s="1"/>
  <c r="I54" i="3"/>
  <c r="O54" i="3" s="1"/>
  <c r="I55" i="3"/>
  <c r="O55" i="3" s="1"/>
  <c r="I56" i="3"/>
  <c r="O56" i="3" s="1"/>
  <c r="I57" i="3"/>
  <c r="O57" i="3" s="1"/>
  <c r="I58" i="3"/>
  <c r="O58" i="3" s="1"/>
  <c r="I59" i="3"/>
  <c r="O59" i="3" s="1"/>
  <c r="I82" i="3"/>
  <c r="O82" i="3" s="1"/>
  <c r="I83" i="3"/>
  <c r="O83" i="3" s="1"/>
  <c r="I84" i="3"/>
  <c r="O84" i="3" s="1"/>
  <c r="I85" i="3"/>
  <c r="O85" i="3" s="1"/>
  <c r="I93" i="3"/>
  <c r="O93" i="3" s="1"/>
  <c r="I105" i="3"/>
  <c r="O105" i="3" s="1"/>
  <c r="P105" i="3" s="1"/>
  <c r="I170" i="3"/>
  <c r="O170" i="3" s="1"/>
  <c r="I171" i="3"/>
  <c r="O171" i="3" s="1"/>
  <c r="I172" i="3"/>
  <c r="O172" i="3" s="1"/>
  <c r="I173" i="3"/>
  <c r="O173" i="3" s="1"/>
  <c r="I174" i="3"/>
  <c r="O174" i="3" s="1"/>
  <c r="I175" i="3"/>
  <c r="O175" i="3" s="1"/>
  <c r="I15" i="3"/>
  <c r="O15" i="3" s="1"/>
  <c r="I120" i="3"/>
  <c r="I145" i="3"/>
  <c r="O145" i="3" s="1"/>
  <c r="I166" i="3"/>
  <c r="O166" i="3" s="1"/>
  <c r="I208" i="3"/>
  <c r="I209" i="3"/>
  <c r="I277" i="3"/>
  <c r="O277" i="3" s="1"/>
  <c r="I278" i="3"/>
  <c r="O278" i="3" s="1"/>
  <c r="I279" i="3"/>
  <c r="O279" i="3" s="1"/>
  <c r="I280" i="3"/>
  <c r="O280" i="3" s="1"/>
  <c r="I281" i="3"/>
  <c r="O281" i="3" s="1"/>
  <c r="I282" i="3"/>
  <c r="O282" i="3" s="1"/>
  <c r="I283" i="3"/>
  <c r="O283" i="3" s="1"/>
  <c r="I288" i="3"/>
  <c r="O288" i="3" s="1"/>
  <c r="I284" i="3"/>
  <c r="O284" i="3" s="1"/>
  <c r="I285" i="3"/>
  <c r="O285" i="3" s="1"/>
  <c r="I286" i="3"/>
  <c r="O286" i="3" s="1"/>
  <c r="I146" i="3"/>
  <c r="O146" i="3" s="1"/>
  <c r="I147" i="3"/>
  <c r="O147" i="3" s="1"/>
  <c r="I148" i="3"/>
  <c r="O148" i="3" s="1"/>
  <c r="I149" i="3"/>
  <c r="O149" i="3" s="1"/>
  <c r="I150" i="3"/>
  <c r="O150" i="3" s="1"/>
  <c r="I151" i="3"/>
  <c r="O151" i="3" s="1"/>
  <c r="I154" i="3"/>
  <c r="O154" i="3" s="1"/>
  <c r="I155" i="3"/>
  <c r="O155" i="3" s="1"/>
  <c r="I156" i="3"/>
  <c r="O156" i="3" s="1"/>
  <c r="I178" i="3"/>
  <c r="O178" i="3" s="1"/>
  <c r="J209" i="3"/>
  <c r="J208" i="3"/>
  <c r="K208" i="3" l="1"/>
  <c r="L208" i="3"/>
  <c r="M208" i="3"/>
  <c r="N208" i="3"/>
  <c r="K209" i="3"/>
  <c r="L209" i="3"/>
  <c r="M209" i="3"/>
  <c r="N209" i="3"/>
  <c r="P29" i="3"/>
  <c r="M117" i="3"/>
  <c r="N117" i="3"/>
  <c r="M118" i="3"/>
  <c r="N118" i="3"/>
  <c r="K117" i="3"/>
  <c r="L117" i="3"/>
  <c r="K118" i="3"/>
  <c r="L118" i="3"/>
  <c r="P152" i="3"/>
  <c r="P57" i="3"/>
  <c r="P176" i="3"/>
  <c r="O209" i="3"/>
  <c r="P53" i="3"/>
  <c r="P13" i="3"/>
  <c r="P287" i="3"/>
  <c r="P157" i="3"/>
  <c r="O208" i="3"/>
  <c r="P206" i="3" s="1"/>
  <c r="P109" i="3"/>
  <c r="P86" i="3"/>
  <c r="P167" i="3"/>
  <c r="P16" i="3"/>
  <c r="P60" i="3"/>
  <c r="P136" i="3"/>
  <c r="P154" i="3"/>
  <c r="P92" i="3"/>
  <c r="P27" i="3"/>
  <c r="P34" i="3"/>
  <c r="P127" i="3"/>
  <c r="P94" i="3"/>
  <c r="P211" i="3"/>
  <c r="P178" i="3"/>
  <c r="P121" i="3"/>
  <c r="J120" i="3"/>
  <c r="N120" i="3" s="1"/>
  <c r="O118" i="3"/>
  <c r="O117" i="3"/>
  <c r="J116" i="3"/>
  <c r="N116" i="3" s="1"/>
  <c r="J115" i="3"/>
  <c r="N115" i="3" s="1"/>
  <c r="J114" i="3"/>
  <c r="N114" i="3" s="1"/>
  <c r="J106" i="3"/>
  <c r="N106" i="3" s="1"/>
  <c r="N289" i="3" s="1"/>
  <c r="L106" i="3" l="1"/>
  <c r="M106" i="3"/>
  <c r="M289" i="3" s="1"/>
  <c r="L116" i="3"/>
  <c r="M116" i="3"/>
  <c r="L114" i="3"/>
  <c r="M114" i="3"/>
  <c r="L115" i="3"/>
  <c r="M115" i="3"/>
  <c r="L120" i="3"/>
  <c r="M120" i="3"/>
  <c r="O116" i="3"/>
  <c r="K116" i="3"/>
  <c r="O106" i="3"/>
  <c r="P106" i="3" s="1"/>
  <c r="K106" i="3"/>
  <c r="K289" i="3" s="1"/>
  <c r="O114" i="3"/>
  <c r="O289" i="3" s="1"/>
  <c r="K114" i="3"/>
  <c r="O115" i="3"/>
  <c r="K115" i="3"/>
  <c r="O120" i="3"/>
  <c r="P120" i="3" s="1"/>
  <c r="K120" i="3"/>
  <c r="P114" i="3" l="1"/>
  <c r="P289" i="3" s="1"/>
  <c r="Q291" i="3" s="1"/>
  <c r="L289" i="3"/>
</calcChain>
</file>

<file path=xl/sharedStrings.xml><?xml version="1.0" encoding="utf-8"?>
<sst xmlns="http://schemas.openxmlformats.org/spreadsheetml/2006/main" count="2005" uniqueCount="507">
  <si>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</si>
  <si>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</si>
  <si>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</si>
  <si>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</si>
  <si>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</si>
  <si>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</si>
  <si>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</si>
  <si>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</si>
  <si>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</si>
  <si>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</si>
  <si>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</si>
  <si>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</si>
  <si>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</si>
  <si>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</si>
  <si>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</si>
  <si>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</si>
  <si>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</si>
  <si>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</si>
  <si>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</si>
  <si>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SORTEO DE OBRAS</t>
  </si>
  <si>
    <t>LICITACIÓN RESTRINGIDA</t>
  </si>
  <si>
    <t>LICITACIÓN PÚBLICA NACIONAL</t>
  </si>
  <si>
    <t>SNCC.F.053</t>
  </si>
  <si>
    <t>1011 - Productos de casa para el animal doméstico</t>
  </si>
  <si>
    <t>1012 - Pienso para animales</t>
  </si>
  <si>
    <t>1013 - Recipientes y hábitat para animales</t>
  </si>
  <si>
    <t xml:space="preserve">1019 - Productos para el control de plagas y malas hierbas </t>
  </si>
  <si>
    <t>2317 - Maquinaria, equipo y suministros para talleres</t>
  </si>
  <si>
    <t>4213 - Telas y vestidos médicos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</si>
  <si>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</si>
  <si>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</si>
  <si>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</si>
  <si>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</si>
  <si>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</si>
  <si>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</si>
  <si>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</si>
  <si>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4512 - Equipo de vídeo, filmación o fotografía</t>
  </si>
  <si>
    <t>4618 - Seguridad y protección personal</t>
  </si>
  <si>
    <t>4713 - Suministros de limpieza</t>
  </si>
  <si>
    <t>4910 - Coleccionables y condecoraciones</t>
  </si>
  <si>
    <t>5016 - Chocolates, azúcares, edulcorantes y productos de confitería</t>
  </si>
  <si>
    <t>5214 - Aparatos electrodomésticos</t>
  </si>
  <si>
    <t>5217 - Tratamientos de pared doméstica</t>
  </si>
  <si>
    <t>5310 - Ropa</t>
  </si>
  <si>
    <t>5510 - Medios impresos</t>
  </si>
  <si>
    <t>5610 - Muebles de alojamiento</t>
  </si>
  <si>
    <t>7210 - Construcción de edificios, atención, mantenimiento y servicios de reparaciones</t>
  </si>
  <si>
    <t>7312 - Industrias del metal y de minerales</t>
  </si>
  <si>
    <t>7314 - Industrias de fibras, textiles y de tejidos</t>
  </si>
  <si>
    <t>7810 - Transporte de correo y carga</t>
  </si>
  <si>
    <t>7811 - Transporte de pasajeros</t>
  </si>
  <si>
    <t>7818 - Servicios de mantenimiento o reparaciones de transportes</t>
  </si>
  <si>
    <t>8010 - Servicios de asesoría de gestión</t>
  </si>
  <si>
    <t>8013 - Servicios inmobiliarios</t>
  </si>
  <si>
    <t>8111 - Servicios informáticos</t>
  </si>
  <si>
    <t>8210 - Publicidad</t>
  </si>
  <si>
    <t>8212 -  Servicios de reproducción</t>
  </si>
  <si>
    <t>8610 - Formación profesional</t>
  </si>
  <si>
    <t>9010 - Restaurantes y catering (servicios de comidas y bebidas)</t>
  </si>
  <si>
    <t>9015 - Servicios de entretenimiento</t>
  </si>
  <si>
    <t>COSTO TOTAL POR CÓDIGO DE CATÁLOGO DE BIENES Y SERVICIOS (CBS)</t>
  </si>
  <si>
    <t>DESCRIPCIÓN DE LA COMPRA O CONTRATACIÓN</t>
  </si>
  <si>
    <t>PN</t>
  </si>
  <si>
    <t>COSTO TOTAL UNITARIO ESTIMADO</t>
  </si>
  <si>
    <t>DIRECCIÓN GENERAL DE ÉTICA E INTEGRIDAD GUBERNAMENTAL</t>
  </si>
  <si>
    <t xml:space="preserve">Impresión y Encuadernación p/difusión y promoción </t>
  </si>
  <si>
    <t>Pasajes</t>
  </si>
  <si>
    <t>Por evento</t>
  </si>
  <si>
    <t>Por tirada</t>
  </si>
  <si>
    <t>Unidad</t>
  </si>
  <si>
    <t>CLASIFICADOR PRESUPUESTARIO</t>
  </si>
  <si>
    <t>2534 - Alquileres de equipo de oficina y muebles</t>
  </si>
  <si>
    <t>3111 - Alimentos y bebidas para personas</t>
  </si>
  <si>
    <t>241 - Pasajes</t>
  </si>
  <si>
    <t>251 - Alquileres y rentas de edificios y locales</t>
  </si>
  <si>
    <t>222 - Impresión y encuadernación</t>
  </si>
  <si>
    <t>392 - Útiles de escritorio, oficina, informática y de enseñanza</t>
  </si>
  <si>
    <t>Refrigerio liquido para  una (1) reunion de seguimiento y monitoreo con las instituciones públicas y la Sociedad Civil, en el interior del país.</t>
  </si>
  <si>
    <t>Carpetas y materiales</t>
  </si>
  <si>
    <t>Refrigerio liquido para una actividad y acciones de socialización/formación sobre temas de Gobierno Abierto en la República Dominicana con el sector privado y sociedad civil. Sto. Dgo.</t>
  </si>
  <si>
    <t>Refrigerio liquido para dos actividad y acciones de socialización/formación sobre temas de Gobierno Abierto en la República Dominicana con el sector privado y sociedad civil. Interior</t>
  </si>
  <si>
    <t>Alquileres de mesas, sillas y manteles</t>
  </si>
  <si>
    <t xml:space="preserve">Alquileres local </t>
  </si>
  <si>
    <t xml:space="preserve">Refrigerio liquido para 2 talleres en Santo Domingo con instituciones públicas 2016. </t>
  </si>
  <si>
    <t>Refrigerio ligero para 10 encuentros provinciales con la sociedad civil para la conformación del 3er. Plan de acción de Gobierno Abierto, 2 en Santo Domingo y 8 en el interior del país.</t>
  </si>
  <si>
    <t>Productos de papel y carton</t>
  </si>
  <si>
    <t>Impresión y Encuadernación de 3er Plan de Acción de la República Dominicana ante la Alianza para el Gobierno Abierto.</t>
  </si>
  <si>
    <t>Refrigerio liquido para 1 reunión en las 8 provincias en el seguimiento a las demandas ciudadana.</t>
  </si>
  <si>
    <t>Refrigerio ligero para un encuentro con la sociedad civil sobre el desarrollo del mecanismo IPAC</t>
  </si>
  <si>
    <t>Diagramación e impresión guía de Institución Transparente.</t>
  </si>
  <si>
    <t xml:space="preserve">Refrigerio ligero para dos actividades dirigida a instituciones gubernamentales sobre datos abiertos. </t>
  </si>
  <si>
    <t xml:space="preserve">Refrigerio liquido para encuentros con directores de escuelas de informáticas de las universidades del país. </t>
  </si>
  <si>
    <t>Refrigerio liquido para dos encuentros. Uno  con comunidad de desarrolladores país y otro con sector empresarial.</t>
  </si>
  <si>
    <t>Imprimir brochure sobre la importancia de publicar datos en formato abierto.</t>
  </si>
  <si>
    <t xml:space="preserve">Impresión de pergaminos de reconocimiento . </t>
  </si>
  <si>
    <t>333 - Productos de artes gráficas</t>
  </si>
  <si>
    <t>Trofeos</t>
  </si>
  <si>
    <t>Refrigerio ligero para un  panel sobre uso eficiente de datos abiertos en Latinoamérica.</t>
  </si>
  <si>
    <t>Imprimir material soporte</t>
  </si>
  <si>
    <t xml:space="preserve">Refrigerio liquido para un encuentro para evaluar el quehacer de las OAI y ver las posibles actividades de promoción de la Ley 200-04. </t>
  </si>
  <si>
    <t>Refrigerio ligero para un encuentro para Informar sobre desarrollo de comunidad interactiva de RAI.</t>
  </si>
  <si>
    <t>Refrigerio ligero para tres (3) jornadas de capacitación y evaluación dirigido a  RAI y técnicos de las OAI. (50 participantes por jornada).</t>
  </si>
  <si>
    <t xml:space="preserve">Refrigerio ligero para un taller para fortalecer las capacidades operativas de los servidores públicos. Gran Santo Domingo. </t>
  </si>
  <si>
    <t xml:space="preserve">Refrigerio ligero para un taller para fortalecer las capacidades operativas de los servidores públicos. Región Norte. </t>
  </si>
  <si>
    <t xml:space="preserve">Refrigerio ligero para un taller para fortalecer las capacidades operativas de los servidores públicos. Región Sur. </t>
  </si>
  <si>
    <t xml:space="preserve">Refrigerio ligero para un taller para fortalecer las capacidades operativas de los servidores públicos. Región Este. </t>
  </si>
  <si>
    <t>Refrigerio ligero para tres (3) jornadas formativas en temas de transparencia para representantes de la sociedad civil organizada.</t>
  </si>
  <si>
    <t>Refrigerio líquido para una (1) jornada de promoción del derecho a la información pública en conmemoración al día del Derecho a Saber.</t>
  </si>
  <si>
    <t>Elaborar e imprimir materiales didácticos: Guía de Institución Transparencia,  reimpresión de la Ley 200-04, brochures sobre transparencia, IPAC, fortalecimiento de RAI, etc.</t>
  </si>
  <si>
    <t>Refrigerio liquido para (3) encuentros con las nuevas instituciones identificadas, para sensibilizarlas sobre el proceso de estandarización.</t>
  </si>
  <si>
    <t>Refrigerio ligero para dos actividad dirigida a instituciones gubernamentales sobre protección de datos enero / junio 2016.</t>
  </si>
  <si>
    <t>Refrigerio ligero para dos actividad dirigida a instituciones gubernamentales sobre protección de datos julio/diciembre 2016.</t>
  </si>
  <si>
    <t>Ref. POA 2016 - Proy. 1, act.1.</t>
  </si>
  <si>
    <t>Ref. POA 2016 - Proy. 1, act.2.</t>
  </si>
  <si>
    <t>Ref. POA 2016 - Proy. 1, act.3.</t>
  </si>
  <si>
    <t>Ref. POA 2016 - Proy. 1, act.10.</t>
  </si>
  <si>
    <t>Ref. POA 2016 - Proy. 1, act.12.</t>
  </si>
  <si>
    <t>Ref. POA 2016 - Proy. 4, act.26.</t>
  </si>
  <si>
    <t>Ref. POA 2016 - Proy. 4, act.27.</t>
  </si>
  <si>
    <t>Ref. POA 2016 - Proy. 4, act.31.</t>
  </si>
  <si>
    <t>Ref. POA 2016 - Proy. 5, act.42.</t>
  </si>
  <si>
    <t>Ref. POA 2016 - Proy. 5, act.43.</t>
  </si>
  <si>
    <t>Ref. POA 2016 - Proy. 5, act.44.</t>
  </si>
  <si>
    <t>Ref. POA 2016 - Proy. 5, act.45.</t>
  </si>
  <si>
    <t>Ref. POA 2016 - Proy. 6, act.57.</t>
  </si>
  <si>
    <t>Ref. POA 2016 - Proy. 11, act.85.</t>
  </si>
  <si>
    <t>Refrigerio liquido para una reunió de seguimiento y monitoreo con las instituciones públicas y la Sociedad Civil. En Santo Domingo.</t>
  </si>
  <si>
    <t>unidad</t>
  </si>
  <si>
    <t>Ref. POA 2016 - Proy. 1, act.4.</t>
  </si>
  <si>
    <t>Ref. POA 2016 - Proy. 2, act.16.</t>
  </si>
  <si>
    <t>Ref. POA 2016 - Proy. 2, act.19.</t>
  </si>
  <si>
    <t>Ref. POA 2016 - Proy. 3, act.24.</t>
  </si>
  <si>
    <t>Ref. POA 2016 - Proy. 4, act.25.</t>
  </si>
  <si>
    <t>Ref. POA 2016 - Proy. 4, act.30.</t>
  </si>
  <si>
    <t>Ref. POA 2016 - Proy. 4, act.34.</t>
  </si>
  <si>
    <t>Ref. POA 2016 - Proy. 11, act.84.</t>
  </si>
  <si>
    <t>Ref. POA 2016 - Proy. 5, act.41.</t>
  </si>
  <si>
    <t>Ref. POA 2016 - Proy. 6, act.50.</t>
  </si>
  <si>
    <t>Ref. POA 2016 - Proy. 6, act.56.</t>
  </si>
  <si>
    <t>Ref. POA 2016 - Proy. 7, act.59.</t>
  </si>
  <si>
    <t>1510 - Combustibles</t>
  </si>
  <si>
    <t>3711 - Gasolina</t>
  </si>
  <si>
    <t>Aprovisionamiento de combustible</t>
  </si>
  <si>
    <t>Ref. POA 2016 - Proy. 19, Act. 136</t>
  </si>
  <si>
    <t>Ref. POA 2016 - Proy. 19, Act. 137</t>
  </si>
  <si>
    <t>Ref. POA 2016 - Proy. 19, Act. 138</t>
  </si>
  <si>
    <t>Ref. POA 2016 - Proy. 19, Act. 139</t>
  </si>
  <si>
    <t>Ref. POA 2016 - Proy. 19, Act. 140</t>
  </si>
  <si>
    <t>Ref. POA 2016 - Proy. 19, Act. 141</t>
  </si>
  <si>
    <t>Ref. POA 2016 - Proy. 19, Act. 150</t>
  </si>
  <si>
    <t xml:space="preserve">Impresión Certificados 1er Diplomado de Etica </t>
  </si>
  <si>
    <t>Ref. POA 2016 - Proy. 19, Act. 146</t>
  </si>
  <si>
    <t>Ref. POA 2016 - Proy. 19, Act. 147</t>
  </si>
  <si>
    <t>8610 - Servicios de formación profesional</t>
  </si>
  <si>
    <t>2874 - Servicios de capacitación</t>
  </si>
  <si>
    <t>Servicios de contratación de Facilitadores Docentes para capacitar los miembros de las CEP, (2) Diplomados.</t>
  </si>
  <si>
    <t>Refrigerio ligero para una (1) jornada de socialización para fortalecer el cumplimiento de la Ley de acceso a la información Pública.</t>
  </si>
  <si>
    <t>Ref. POA 2016 - Proy. 12, Act. 88</t>
  </si>
  <si>
    <t>Refrigerio liquido para  un (1) encuentro en la Región Norte sobre la importancia de los datos públicos abiertos en cumplimiento de la normativa de acceso a la información.</t>
  </si>
  <si>
    <t>Ref. POA 2016 - Proy. 12, Act. 89</t>
  </si>
  <si>
    <t>Refrigerio liquido para una (1) jornada de promoción del derecho al  acceso a la información con estudiantes y profesores de universidades.</t>
  </si>
  <si>
    <t>Ref. POA 2016 - Proy. 12, Act. 90</t>
  </si>
  <si>
    <t>Refrigerio liquido para un (1) encuentro de sensibilización sobre el proceso de estandarización de portales.</t>
  </si>
  <si>
    <t>Ref. POA 2016 - Proy. 12, Act. 92</t>
  </si>
  <si>
    <t>Refrigerio Liquido para una (1) jornada de socialización sobre temas de Gobierno Abierto.</t>
  </si>
  <si>
    <t>Ref. POA 2016 - Proy. 12, Act. 93</t>
  </si>
  <si>
    <t xml:space="preserve">Refrigerio ligero para  un primer encuentro para promover la conformacion de CEP, provincia de la sub-región Cibao Norte (Espaillat). </t>
  </si>
  <si>
    <t xml:space="preserve">Refrigerio ligero para  un segundo encuentro para promover la conformacion de CEP, provincia de la sub-región Cibao Norte (Duarte). </t>
  </si>
  <si>
    <t xml:space="preserve">Refrigerio ligero para  un  tercer encuentro para promover la conformacion de CEP, provincia de la sub-región Cibao Norte (Monsenor Nouel). </t>
  </si>
  <si>
    <t xml:space="preserve">Refrigerio ligero para  un  cuarto encuentro para promover la conformacion de CEP, provincia de la sub-región Cibao Norte (Sanchez Ramirez). </t>
  </si>
  <si>
    <t xml:space="preserve">Refrigerio ligero para  un  quinto encuentro para promover la conformacion de CEP, provincia de la sub-región Cibao Norte (Maria Trinidad Sanchez). </t>
  </si>
  <si>
    <t xml:space="preserve">Refrigerio ligero para  un  sexto encuentro para promover la conformacion de CEP, provincia de la sub-región Cibao Norte (Dajabon). </t>
  </si>
  <si>
    <t>Refrigerio ligero para una (1) conferencia especializada en los temas de las CEP, orientados a fortalecer su funcionamiento.</t>
  </si>
  <si>
    <t>Ref. POA 2016 - Proy. 19, Act. 142</t>
  </si>
  <si>
    <t>Refrigerio ligero para actividades a nivel nacional de sensibilización y motivación sobre la importancia de la ética a nivel escolar en coordinacion con MINERD.</t>
  </si>
  <si>
    <t>Ref. POA 2016 - Proy. 19, Act. 143</t>
  </si>
  <si>
    <t>Refrigerio ligero para un (1) encuentro de intercambio de experiencias entre las CEP.</t>
  </si>
  <si>
    <t>Ref. POA 2016 - Proy. 19, Act. 144</t>
  </si>
  <si>
    <t>Refrigerio ligero para un (1) primer diplomado de Etica Publica.</t>
  </si>
  <si>
    <t>Refrigerio ligero para un (1) segundo diplomado de Etica Publica.</t>
  </si>
  <si>
    <t>Refrigerio liquido cuatro (4) encuentros con los coordinadores de las CEP de la región norte.</t>
  </si>
  <si>
    <t>Ref. POA 2016 - Proy. 19, Act. 148</t>
  </si>
  <si>
    <t>Refrigerio liquido para un (1) encuentro para evaluar a medio termino el nivel de cumplimiento de los planes de trabajo 2016.</t>
  </si>
  <si>
    <t>Ref. POA 2016 - Proy. 19, Act. 149</t>
  </si>
  <si>
    <t>Refrigerio ligero para cuatro (4) talleres de motivación  y capacitación orientado a que las CEP elaboren de manera oportuna sus planes de acción 2017.</t>
  </si>
  <si>
    <t>Refrigerio ligero para un (1) encuentro dirigido a los funcionarios de alto nivel para promover y motivar en la prevención de conflictos de intereses en la administración pública.</t>
  </si>
  <si>
    <t>Ref. POA 2016 - Proy. 19, Act. 155</t>
  </si>
  <si>
    <t>Refrigerio liquido para un primer encuentro con los estudiantes de grado, postgrado y profesores en universidades de la región norte.</t>
  </si>
  <si>
    <t>Ref. POA 2016 - Proy. 20, Act. 158</t>
  </si>
  <si>
    <t>Refrigerio Liquido para segundo encuentro con los estudiantes de grado, postgrado y profesores en universidades de la región norte.</t>
  </si>
  <si>
    <t>Ref. POA 2016 - Proy. 20, Act. 159</t>
  </si>
  <si>
    <t>Refrigerio ligero para un (1) encuentro de socialización con las CEP sobre los componentes del Sistema de Integridad.</t>
  </si>
  <si>
    <t>Ref. POA 2016 - Proy. 20, Act. 160</t>
  </si>
  <si>
    <t>Refrigerio liquido para un evento por el Día Nacional de la Ética (29 abril).</t>
  </si>
  <si>
    <t>Ref. POA 2016 - Proy. 20, Act. 163</t>
  </si>
  <si>
    <t>Refrigerio liquido para jornada por el  dia conmemoración al natalicio Ulises Francisco Espaillat el 9 de febrero.</t>
  </si>
  <si>
    <t>Ref. POA 2016 - Proy. 20, Act. 164</t>
  </si>
  <si>
    <t>Refrigerio liquido para una (1) jornada de promoción del derecho a la información pública en conmemoración del Día del Derecho a Saber (28 de septiembre).</t>
  </si>
  <si>
    <t>Ref. POA 2016 - Proy. 20, Act. 165</t>
  </si>
  <si>
    <t>1014 - Artículos de talabartería y arreos</t>
  </si>
  <si>
    <t>COMPARACIÓN DE PRECIOS</t>
  </si>
  <si>
    <t>1015 - Semillas, bulbos, plántulas y esquejes</t>
  </si>
  <si>
    <t>1016 - Productos de floricultura y silvicultura</t>
  </si>
  <si>
    <t>PLAN ANUAL DE COMPRAS Y CONTRATACIONES AÑO 2016</t>
  </si>
  <si>
    <t xml:space="preserve">Refrigerio ligero </t>
  </si>
  <si>
    <t>Ref   POA 2016 - Proy. 13, Act. 95</t>
  </si>
  <si>
    <t>Ref   POA 2016 - Proy. 13, Act. 98</t>
  </si>
  <si>
    <t>Ref   POA 2016 - Proy. 14, Act. 102</t>
  </si>
  <si>
    <t xml:space="preserve">Refrigerio fuerte </t>
  </si>
  <si>
    <t>Alquiler de salón para evento</t>
  </si>
  <si>
    <t xml:space="preserve">Unidad </t>
  </si>
  <si>
    <t>Ref   POA 2016 - Proy. 14, Act. 104</t>
  </si>
  <si>
    <t xml:space="preserve">Servicios de capacitación </t>
  </si>
  <si>
    <t>Ref   POA 2016 - Proy. 15, Act. 106</t>
  </si>
  <si>
    <t>Por hora</t>
  </si>
  <si>
    <t>Ref   POA 2016 - Proy. 15, Act. 108</t>
  </si>
  <si>
    <t>Ref   POA 2016 - Proy. 15, Act. 109</t>
  </si>
  <si>
    <t>Ref   POA 2016 - Proy. 15, Act. 110</t>
  </si>
  <si>
    <t>Pago de taxi</t>
  </si>
  <si>
    <t>Ref   POA 2016 - Proy. 15, Act. 111</t>
  </si>
  <si>
    <t>Ref   POA 2016 - Proy. 15, Act. 112</t>
  </si>
  <si>
    <t>Ref   POA 2016 - Proy. 17, Act. 121</t>
  </si>
  <si>
    <t>Ref   POA 2016 - Proy. 17, Act. 122</t>
  </si>
  <si>
    <t>Ref   POA 2016 - Proy. 17, Act. 123</t>
  </si>
  <si>
    <t>3133 - Productos forestales</t>
  </si>
  <si>
    <t>Flores para mesa principal</t>
  </si>
  <si>
    <t>Ref   POA 2016 - Proy. 17, Act. 125</t>
  </si>
  <si>
    <t>3016 - Materiales de acabado de interiores</t>
  </si>
  <si>
    <t>322 - Acabados textiles</t>
  </si>
  <si>
    <t>Alfombras, banderas, cortinas</t>
  </si>
  <si>
    <t>Ref   POA 2016 - Proy. 17, Act. 127</t>
  </si>
  <si>
    <t>323 - Prendas de vestir</t>
  </si>
  <si>
    <t>Uniformes</t>
  </si>
  <si>
    <t>221 - Publicidad y proganda</t>
  </si>
  <si>
    <t>Anuncio Publicitario</t>
  </si>
  <si>
    <t>Por anuncio</t>
  </si>
  <si>
    <t>Afiches en vinil</t>
  </si>
  <si>
    <t>Por impresión</t>
  </si>
  <si>
    <t>Impresión de valla</t>
  </si>
  <si>
    <t>Impresión de volantes</t>
  </si>
  <si>
    <t>2864 - Actuaciones artísticas</t>
  </si>
  <si>
    <t>Animación, música, alquiler equipos</t>
  </si>
  <si>
    <t>Publicación sobre ética pública</t>
  </si>
  <si>
    <t>Ref   POA 2016 - Proy. 17, Act. 128</t>
  </si>
  <si>
    <t>Reglamento CEP</t>
  </si>
  <si>
    <t>Impresión afiches Principios eticos</t>
  </si>
  <si>
    <t xml:space="preserve">Impresión afiches Buenas practicas </t>
  </si>
  <si>
    <t>Impresión Brochure CEP</t>
  </si>
  <si>
    <t xml:space="preserve">Impresión Brochure Valores Eticos </t>
  </si>
  <si>
    <t>Impresión Brochure Etica ciudadana</t>
  </si>
  <si>
    <t xml:space="preserve">Impresión Brochure Dia Int. Anticorrupción </t>
  </si>
  <si>
    <t>Impresión de folletos sobre conflictos de intereses</t>
  </si>
  <si>
    <t>Afiche “En esta institución funciona una Comisión de Ética Pública”</t>
  </si>
  <si>
    <t>Impresión de Banner o bajante</t>
  </si>
  <si>
    <t>623 - Cámaras fotograficas y de video</t>
  </si>
  <si>
    <t>Barras de luces led para video</t>
  </si>
  <si>
    <t xml:space="preserve">Ref. POA 2016 - Proy. 21, act. 173 </t>
  </si>
  <si>
    <t>Estudio portátil</t>
  </si>
  <si>
    <t>Luces portatiles para eventos</t>
  </si>
  <si>
    <t xml:space="preserve">Soporte para luces </t>
  </si>
  <si>
    <t>Cabeza protectora de bombillas para luces</t>
  </si>
  <si>
    <t>Exposímetro digital para medir la intensidad de luz.</t>
  </si>
  <si>
    <t>Filtros para cambiar la temperatura de color de las luces.</t>
  </si>
  <si>
    <t>Flash con transmisor integrado para controlar distancia.</t>
  </si>
  <si>
    <t>Bateria para luz continua.</t>
  </si>
  <si>
    <t xml:space="preserve">Lente para cámara </t>
  </si>
  <si>
    <t>6831 - Programas de informática</t>
  </si>
  <si>
    <t>E-books (libros electrónicos).</t>
  </si>
  <si>
    <t>369 - Otros productos minerales no metálicos</t>
  </si>
  <si>
    <t>Adquisición de aislantes de sonido en colcha espuma y otras utilidades de control sónico</t>
  </si>
  <si>
    <t xml:space="preserve">Ref. POA 2016 - Proy. 21, act. 168 </t>
  </si>
  <si>
    <t>334 - Libros, revistas y periódicos</t>
  </si>
  <si>
    <t>Hemeroteca virtual: Adquisición de documentación periodistica histórica sobre temas de ética y transparencia pública.</t>
  </si>
  <si>
    <t>2712 - Servicios especiales de mantenimiento y reparación</t>
  </si>
  <si>
    <t>Escenografia (limpieza alfombra, reparación de muebles, entre otros)</t>
  </si>
  <si>
    <t>363-Productos metálicos y derivados</t>
  </si>
  <si>
    <t>Astas de cuerpo enrocable</t>
  </si>
  <si>
    <t>Ref. POA 2016 - Proy. 23, act. 184</t>
  </si>
  <si>
    <t>322-Acabados textiles</t>
  </si>
  <si>
    <t>Banderas</t>
  </si>
  <si>
    <t xml:space="preserve">Ref. POA 2016 - Proy. 23, act. 184 </t>
  </si>
  <si>
    <t>Dos taxis para cada profesional y chofer a RD$400,00c/1, un total de 5 personas.</t>
  </si>
  <si>
    <t>Ref. POA 2016 - Proy. 21, act. 169</t>
  </si>
  <si>
    <t>2875 - Servicios de informática y sistemas computarizados</t>
  </si>
  <si>
    <t>Producción y difusión de mensajes con apoyo de aplicaciones digitales: Pixtón, Issuu, Mention y Sound Cloud.</t>
  </si>
  <si>
    <t xml:space="preserve">Ref. POA 2016 - Proy. 21, act. 167 </t>
  </si>
  <si>
    <t>Promoción de cuenta y tweets.</t>
  </si>
  <si>
    <t>Ref. POA 2016 - Proy. 21, act. 171</t>
  </si>
  <si>
    <t>Promoción de cuenta facebook.</t>
  </si>
  <si>
    <t>Diseño y promoción de cápsulas tipo afiche y otras modalidades de publicación.</t>
  </si>
  <si>
    <t>Materiales impresos y apoyo a promoción de datos abiertos.</t>
  </si>
  <si>
    <t>Impresión, diseño y publicación  de conferencias y materiales didácticos y formativas.</t>
  </si>
  <si>
    <t>Ref. POA 2016 - Proy. 24, act. 186</t>
  </si>
  <si>
    <t>Atender requerimientos institucionales de impresión de documentos, no contemplados en la planificación.</t>
  </si>
  <si>
    <t>Ref. POA 2016 - Proy. 24, act. 188</t>
  </si>
  <si>
    <t>Brindis sencillo  diferentes eventos</t>
  </si>
  <si>
    <t xml:space="preserve">Ref. POA 2016 - Proy. 21, act. 169 </t>
  </si>
  <si>
    <t xml:space="preserve">Refrigerio y almuerzo contemplar interacciones con CAMWEB institucionales 40 personas en salón particular. RD$450p/p.  </t>
  </si>
  <si>
    <t>Combustible para viajes al interior</t>
  </si>
  <si>
    <t>Ref. POA 2016 - Proy. 27, act. 205.</t>
  </si>
  <si>
    <t>Servicios de taxi</t>
  </si>
  <si>
    <t>Ref. POA 2016 - Proy. 25, act. 193.</t>
  </si>
  <si>
    <t>Ref. POA 2016 - Proy. 26, act. 200.</t>
  </si>
  <si>
    <t xml:space="preserve">1010 - Animales vivos </t>
  </si>
  <si>
    <t>LICITACIÓN PÚBLICA INTERNACIONAL</t>
  </si>
  <si>
    <t>1218 - Ceras y aceites</t>
  </si>
  <si>
    <t>3715 - Aceites y grasas</t>
  </si>
  <si>
    <t>Aceites y grasas</t>
  </si>
  <si>
    <t>Por trimestre</t>
  </si>
  <si>
    <t xml:space="preserve">Ref. POA 2016 - Proy. 29, Act. 213 </t>
  </si>
  <si>
    <t>1411 - Productos de papel</t>
  </si>
  <si>
    <t>331 - Papel de escritorio</t>
  </si>
  <si>
    <t xml:space="preserve">Papel de escritorio </t>
  </si>
  <si>
    <t>Resmas</t>
  </si>
  <si>
    <t>332 - Productos de papel y cartón</t>
  </si>
  <si>
    <t>Papel higiénico</t>
  </si>
  <si>
    <t>Mensualidad</t>
  </si>
  <si>
    <t>Gasolina</t>
  </si>
  <si>
    <t>Galones</t>
  </si>
  <si>
    <t>3712 - Gasoil</t>
  </si>
  <si>
    <t>Gasoil</t>
  </si>
  <si>
    <t>3714 - Gas LPG</t>
  </si>
  <si>
    <t>Gas GLP</t>
  </si>
  <si>
    <t>655 - Equipo de comunicación, telecomunicación y señalamiento</t>
  </si>
  <si>
    <t>Equipos de comunicación y señalamiento</t>
  </si>
  <si>
    <t>Útiles de escritorio, oficina, informática y de enseñanza</t>
  </si>
  <si>
    <t>Tóner 05A</t>
  </si>
  <si>
    <t>Tóner 49A</t>
  </si>
  <si>
    <t>Tóner 64A</t>
  </si>
  <si>
    <t>Tóner CC530A - impresora HP 2025 (negro)</t>
  </si>
  <si>
    <t>Tóner CC531A - impresora HP 2025 (azul)</t>
  </si>
  <si>
    <t>Tóner CC532A - impresora HP 2025 (amarillo)</t>
  </si>
  <si>
    <t>Tóner CC533A - impresora HP 2025 (rojo)</t>
  </si>
  <si>
    <t>Tóner CE410A - (negro)</t>
  </si>
  <si>
    <t>Tóner CE411A -  (azul)</t>
  </si>
  <si>
    <t>Tóner CE412A - (amarillo)</t>
  </si>
  <si>
    <t>Tóner CE413A - (rojo)</t>
  </si>
  <si>
    <t>Tóner CE250A - impresora HP CP3525dm (negro)</t>
  </si>
  <si>
    <t>Tóner CE251A - impresora HP CP3525dm (azul)</t>
  </si>
  <si>
    <t>Tóner CE252A - impresora HP CP3525dm (amarillo)</t>
  </si>
  <si>
    <t>Tóner CE253A - impresora HP CP3525dm (rojo)</t>
  </si>
  <si>
    <t>Tóner para impresora MPC2003 negro</t>
  </si>
  <si>
    <t>Tóner para impresora MPC2003 azul</t>
  </si>
  <si>
    <t>Tóner para impresora MPC2003 amarillo</t>
  </si>
  <si>
    <t>Tóner para impresora MPC2003 magenta</t>
  </si>
  <si>
    <t>Tóner MP301 multifuncional RICOH MP301</t>
  </si>
  <si>
    <t>611 - Muebles de oficina y estantería</t>
  </si>
  <si>
    <t>Archivos</t>
  </si>
  <si>
    <t>Escritorios</t>
  </si>
  <si>
    <t>Sillas técnica</t>
  </si>
  <si>
    <t>Estantes</t>
  </si>
  <si>
    <t>Trituradora de papel</t>
  </si>
  <si>
    <t>391 - Material para limpieza</t>
  </si>
  <si>
    <t>Material para limpieza</t>
  </si>
  <si>
    <t>Por lote</t>
  </si>
  <si>
    <t>Café</t>
  </si>
  <si>
    <t>Paquete 1 libra</t>
  </si>
  <si>
    <t xml:space="preserve">Azucar crema </t>
  </si>
  <si>
    <t>Paquete 10 libras</t>
  </si>
  <si>
    <t>Azucar blanca</t>
  </si>
  <si>
    <t>Cremora 35.3oz</t>
  </si>
  <si>
    <t>Iced Tea Lemon Mix 92.8oz</t>
  </si>
  <si>
    <t>614 - Electrodomésticos</t>
  </si>
  <si>
    <t>Microondas</t>
  </si>
  <si>
    <t>Aspiradora</t>
  </si>
  <si>
    <t>Nevera</t>
  </si>
  <si>
    <t>Abanicos</t>
  </si>
  <si>
    <t>Extractores</t>
  </si>
  <si>
    <t>Carpetas con bolsillos con logo DIGEIG impreso</t>
  </si>
  <si>
    <t>Sobres #10 con logo DIGEIG impreso</t>
  </si>
  <si>
    <t>Caja (500/1)</t>
  </si>
  <si>
    <t>Sobres 8 1/2 x 14 con logo DIGEIG impreso</t>
  </si>
  <si>
    <t>Papel de escritorio 8 1/2 x 11 con logo DIGEIG impreso</t>
  </si>
  <si>
    <t>2721 - Mantenimiento y reparación de muebles y equipos de oficina</t>
  </si>
  <si>
    <t>Mantenimiento de mobiliarios</t>
  </si>
  <si>
    <t>2851 - Fumigación</t>
  </si>
  <si>
    <t>Fumigacion locales</t>
  </si>
  <si>
    <t>Mantenimiento de acondicinadores de aire</t>
  </si>
  <si>
    <t>Mantenimiento de plantas electrica</t>
  </si>
  <si>
    <t>Mantenimiento de edificios</t>
  </si>
  <si>
    <t>Mantenimiento de fotocopiadoras/impresoras</t>
  </si>
  <si>
    <t>242 - Fletes</t>
  </si>
  <si>
    <t>Distribución de correspondencias e invitaciones</t>
  </si>
  <si>
    <t>Por persona</t>
  </si>
  <si>
    <t xml:space="preserve">Ref. POA 2016 - Proy. 29, Act. 216 </t>
  </si>
  <si>
    <t>2726 - Mantenimiento y reparación de equipo de transporte, tracción y elevación</t>
  </si>
  <si>
    <t>Mantenimiento de vehiculos</t>
  </si>
  <si>
    <t>353 - Llantas y neumáticos</t>
  </si>
  <si>
    <t>Llantas y neumáticos</t>
  </si>
  <si>
    <t>2711 - Herramientas de mano</t>
  </si>
  <si>
    <t>657 - Herramientas y máquinas-herramientas</t>
  </si>
  <si>
    <t>Caja de herramientas Grande</t>
  </si>
  <si>
    <t>Unidades</t>
  </si>
  <si>
    <t>Ref. POA 2016 - Proy. 32, act.232.</t>
  </si>
  <si>
    <t>Kit de herramientas para PC</t>
  </si>
  <si>
    <t>613 - Equipos de cómputo</t>
  </si>
  <si>
    <t>Adquisición de hardware de seguridad informatica para asegurar fallas detectadas en auditoria</t>
  </si>
  <si>
    <t>Ref. POA 2016 - Proy. 31, act.226.</t>
  </si>
  <si>
    <t>621 - Equipos y aparatos audiovisuales</t>
  </si>
  <si>
    <t>Tableta Waco (para zurdos)</t>
  </si>
  <si>
    <t>Radios de comunicación</t>
  </si>
  <si>
    <t>613 - Equipos de Computos</t>
  </si>
  <si>
    <t>Pointer</t>
  </si>
  <si>
    <t>396 - Productos eléctricos y afines</t>
  </si>
  <si>
    <t>Regletas con protección de voltaje</t>
  </si>
  <si>
    <t>Generador de tonos de red (para identificar cableado)</t>
  </si>
  <si>
    <t>Equipos para hacer puente entre sevicios de internet</t>
  </si>
  <si>
    <t>Adaptador USB - SAS para utilizar el Tape Back</t>
  </si>
  <si>
    <t>Bultos para laptop</t>
  </si>
  <si>
    <t>Impresora Multifuncional con bandeja de alimentacion en scanner</t>
  </si>
  <si>
    <t>Proyector con conexion HDMI</t>
  </si>
  <si>
    <t>Computadoras Con Licencias de Office y monitor</t>
  </si>
  <si>
    <t>Memorias USB 64GB</t>
  </si>
  <si>
    <t>Teclados, mouse y mouse pads</t>
  </si>
  <si>
    <t>5 Mouse ergonomicos</t>
  </si>
  <si>
    <t>Scanner de alimentacion automatica</t>
  </si>
  <si>
    <t>Cables HDMI de 6 pies</t>
  </si>
  <si>
    <t>Switch Cisco de 48 puertos PoE para 2do. Local.</t>
  </si>
  <si>
    <t>Switch KVM de 6 puertos con sus cables para uso de los servidores C45</t>
  </si>
  <si>
    <t>Caja de cables de RED</t>
  </si>
  <si>
    <t>6881 - Licencias informáticas</t>
  </si>
  <si>
    <t>Licencia de Adobe InDesign CS6</t>
  </si>
  <si>
    <t>Licencias de Antivirus para 100 usuarios</t>
  </si>
  <si>
    <t>Ref. POA 2016 - Proy. 32, act.233.</t>
  </si>
  <si>
    <t>Licencia de Adobe Profesional</t>
  </si>
  <si>
    <t>Botellas de aire comprimido</t>
  </si>
  <si>
    <t>Botellas</t>
  </si>
  <si>
    <t>Ref. POA 2016 - Proy. 32, act.234.</t>
  </si>
  <si>
    <t>Latas de Pina Espuma grande</t>
  </si>
  <si>
    <t>Latas</t>
  </si>
  <si>
    <t>Mascarillas desechables</t>
  </si>
  <si>
    <t>Caja de guantes desechables</t>
  </si>
  <si>
    <t>355 - Artículos de plástico</t>
  </si>
  <si>
    <t>Paq. 1000 Tie wraps</t>
  </si>
  <si>
    <t>Paquete</t>
  </si>
  <si>
    <t>Batas de tela con bolsillos</t>
  </si>
  <si>
    <t>Implementacion de mejoras al nivel de cumplimiento de indice de utilizaci'on de Tic de la OPTIC</t>
  </si>
  <si>
    <t>Ref. POA 2016 - Proy. 31, act.225.</t>
  </si>
  <si>
    <t>Renovación de: VIMEO</t>
  </si>
  <si>
    <t>Anualidad</t>
  </si>
  <si>
    <t>Renovación de Flickr</t>
  </si>
  <si>
    <t>Renovación de Ustream</t>
  </si>
  <si>
    <t>Subscripcion en Hootsuite Pro</t>
  </si>
  <si>
    <t>Pago Anualidad de servicio de Google Apps para 100 usuarios</t>
  </si>
  <si>
    <t>399 - Productos y útiles varios no identificados precedentemente</t>
  </si>
  <si>
    <t>Intercambio de sorpresa para actividad de integración del personal (Cupones de regalo)</t>
  </si>
  <si>
    <t>Por actividad</t>
  </si>
  <si>
    <t>Ref. POA 2016 - Proy. 36, act. 260</t>
  </si>
  <si>
    <t>323- Prendas de vestir</t>
  </si>
  <si>
    <t>Gorras y camisetas para actividad de reforestación</t>
  </si>
  <si>
    <t>Ref. POA 2016 - Proy. 34, act. 250</t>
  </si>
  <si>
    <t>Transporte para personas Actividad Reforestación</t>
  </si>
  <si>
    <t>Alquiler local para actividad de integración del personal</t>
  </si>
  <si>
    <t>250- Becas nacionales</t>
  </si>
  <si>
    <t>Programa de capacitación</t>
  </si>
  <si>
    <t>Ref. POA 2016 - Proy. 35, act. 252</t>
  </si>
  <si>
    <t>Alimentos y bebidas para desarrollo de actividades del Día del Amor y la Amistad.</t>
  </si>
  <si>
    <t>Ref. POA 2016 - Proy. 34, act. 245</t>
  </si>
  <si>
    <t>Alimentos y bebidas para desarrollo de actividades para dias de la Secretaria.</t>
  </si>
  <si>
    <t>Alimentos y bebidas para apoyar las actividades del Dia del Trabajador</t>
  </si>
  <si>
    <t>Alimentos y bebidas para apoyar las actividades de Reforestación.</t>
  </si>
  <si>
    <t>Alimentos y bebidas para cursos sobe Ética Publica para el personal DIGEIG</t>
  </si>
  <si>
    <t>Ref. POA 2016 - Proy. 35, act. 255</t>
  </si>
  <si>
    <t>Alimentos y bebidas para jornada sensibilizacion sobre filosofia institucional</t>
  </si>
  <si>
    <t>Ref. POA 2016 - Proy. 35, act. 256</t>
  </si>
  <si>
    <t>Alimentos y bebidas para actividad de integración de personal</t>
  </si>
  <si>
    <t>2864 - Actuaciones artisticas</t>
  </si>
  <si>
    <t>Contratación sonido/música para actividad de integración del personal</t>
  </si>
  <si>
    <t>Refrigerio para encuentro Evaluacion Final POA 2015</t>
  </si>
  <si>
    <t>Ref. POA 2016 - Proy.37, Act. 266.</t>
  </si>
  <si>
    <t>Refrigerio para evaluación de medio término al plan en 2016</t>
  </si>
  <si>
    <t>Ref. POA 2016 - Proy.37, Act. 267.</t>
  </si>
  <si>
    <t>Refrigerio para encuentro de presentación del Plan de Trabajo General 2017</t>
  </si>
  <si>
    <t>Ref. POA 2016 - Proy.38, Act. 275.</t>
  </si>
  <si>
    <t>241-Pasajes</t>
  </si>
  <si>
    <t>Tickets aéreos</t>
  </si>
  <si>
    <t>Ref. POA 2016 - Proy. 41, act. 299.</t>
  </si>
  <si>
    <t>Ref. POA 2016 - Proy. 41, act. 300.</t>
  </si>
  <si>
    <t>2876 - Otros servicios técnicos profesionales</t>
  </si>
  <si>
    <t>Contratar apoyo técnico para ejecutar el levantamiento, las reuniones y formular el Plan de Acción País para la Conferencia Mundial sobre la Reforma Anticorrupción en Pequeños Países Estados Insulares.</t>
  </si>
  <si>
    <t>Por mes</t>
  </si>
  <si>
    <t>Ref. POA 2016 - Proy. 41, act. 301.</t>
  </si>
  <si>
    <t>Diseñar, desarrollar y coordinar la implementación de política relativa a la prevención, identificación y gestión de conflicto de intereses en el Sector Público.</t>
  </si>
  <si>
    <t>Ref. POA 2016 - Proy. 41, act. 302.</t>
  </si>
  <si>
    <t>Contratar una consultoría o un técnico puntual para la  creación y puesta en funcionamiento  de la Pág. WEB del IPAC con las funcionalidades y características descritas en los TDRs la cual debe estar lista  para disponibilidad al publico  a mas tardar al finalizar el primer trimestres de 2016.</t>
  </si>
  <si>
    <t>Ref. POA 2016 - Proy. 41, act. 303.</t>
  </si>
  <si>
    <t>Dpto. Transparencia</t>
  </si>
  <si>
    <t>TOTAL</t>
  </si>
  <si>
    <t>TOTAL VIATICOS</t>
  </si>
  <si>
    <t>Oficina Regional</t>
  </si>
  <si>
    <t>Dpto. Etica</t>
  </si>
  <si>
    <t>Dpto. Comunicaciones</t>
  </si>
  <si>
    <t>Dpto. investigacion</t>
  </si>
  <si>
    <t>Dpto Administrativo</t>
  </si>
  <si>
    <t>Direccion Ejecutiva</t>
  </si>
  <si>
    <t>Dpto Tecnologia</t>
  </si>
  <si>
    <t>Recursos Humanos</t>
  </si>
  <si>
    <t>Dpto. Planificación</t>
  </si>
  <si>
    <t>COSTO 1ER TRIMESTRE</t>
  </si>
  <si>
    <t>COSTO 2DO TRIMESTRE</t>
  </si>
  <si>
    <t>COSTO 3ER TRIMESTRE</t>
  </si>
  <si>
    <t>COSTO 4TO TRIMESTRE</t>
  </si>
  <si>
    <t>APROBADO POR:</t>
  </si>
  <si>
    <t>LIC. GEORGE KOURY - DIRECTOR EJECUTIVO DIGEIG</t>
  </si>
  <si>
    <r>
      <rPr>
        <b/>
        <sz val="16"/>
        <rFont val="Arial Narrow"/>
        <family val="2"/>
      </rPr>
      <t>Nota:</t>
    </r>
    <r>
      <rPr>
        <sz val="16"/>
        <rFont val="Arial Narrow"/>
        <family val="2"/>
      </rPr>
      <t xml:space="preserve"> Diferencia entre Plan Operativo costeado y PACC, corresponde al valor de los viáticos, bonos, compensaciones y peajes, que no se incluyen en el PACC.</t>
    </r>
  </si>
  <si>
    <t>Impresora laser B/N multifuncional pequeña</t>
  </si>
  <si>
    <t>Monitor de 24" para técnico de audiovisuales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</si>
</sst>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D$&quot;#,##0.00;[Red]\-&quot;RD$&quot;#,##0.00"/>
    <numFmt numFmtId="165" formatCode="_-&quot;RD$&quot;* #,##0.00_-;\-&quot;RD$&quot;* #,##0.00_-;_-&quot;RD$&quot;* &quot;-&quot;??_-;_-@_-"/>
    <numFmt numFmtId="166" formatCode="_-* #,##0.00_-;\-* #,##0.00_-;_-* &quot;-&quot;??_-;_-@_-"/>
    <numFmt numFmtId="167" formatCode="&quot;RD$&quot;#,##0.00"/>
    <numFmt numFmtId="168" formatCode="_-&quot;£&quot;* #,##0.00_-;\-&quot;£&quot;* #,##0.00_-;_-&quot;£&quot;* &quot;-&quot;??_-;_-@_-"/>
    <numFmt numFmtId="169" formatCode="_-[$RD$-1C0A]* #,##0.00_-;\-[$RD$-1C0A]* #,##0.00_-;_-[$RD$-1C0A]* &quot;-&quot;??_-;_-@_-"/>
  </numFmts>
  <fonts count="19" x14ac:knownFonts="1">
    <font>
      <sz val="11"/>
      <color theme="1"/>
      <name val="Calibri"/>
      <family val="2"/>
      <scheme val="minor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name val="Arial"/>
      <family val="2"/>
    </font>
    <font>
      <sz val="14"/>
      <name val="Arial Narrow"/>
      <family val="2"/>
    </font>
    <font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name val="Arial"/>
      <family val="2"/>
    </font>
    <font>
      <b/>
      <sz val="16"/>
      <name val="Arial Narrow"/>
      <family val="2"/>
    </font>
    <font>
      <b/>
      <sz val="14"/>
      <color indexed="9"/>
      <name val="Arial Narrow"/>
      <family val="2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sz val="16"/>
      <name val="Arial Narrow"/>
      <family val="2"/>
    </font>
    <font>
      <sz val="16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8" fontId="6" fillId="0" borderId="0" applyFont="0" applyFill="0" applyBorder="0" applyAlignment="0" applyProtection="0"/>
    <xf numFmtId="0" fontId="6" fillId="0" borderId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65">
    <xf numFmtId="0" fontId="0" fillId="0" borderId="0" xfId="0"/>
    <xf numFmtId="167" fontId="8" fillId="0" borderId="0" xfId="0" applyNumberFormat="1" applyFont="1" applyAlignment="1">
      <alignment wrapText="1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left"/>
    </xf>
    <xf numFmtId="38" fontId="4" fillId="0" borderId="1" xfId="0" applyNumberFormat="1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/>
    </xf>
    <xf numFmtId="38" fontId="4" fillId="0" borderId="3" xfId="0" applyNumberFormat="1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38" fontId="4" fillId="0" borderId="5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7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7" fontId="7" fillId="0" borderId="0" xfId="0" applyNumberFormat="1" applyFont="1"/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166" fontId="7" fillId="0" borderId="0" xfId="3" applyFont="1"/>
    <xf numFmtId="167" fontId="0" fillId="0" borderId="0" xfId="0" applyNumberFormat="1"/>
    <xf numFmtId="167" fontId="10" fillId="0" borderId="0" xfId="0" applyNumberFormat="1" applyFont="1"/>
    <xf numFmtId="0" fontId="0" fillId="0" borderId="16" xfId="0" applyBorder="1"/>
    <xf numFmtId="167" fontId="0" fillId="0" borderId="16" xfId="0" applyNumberForma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quotePrefix="1" applyFont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0" fontId="15" fillId="0" borderId="17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167" fontId="13" fillId="0" borderId="15" xfId="0" applyNumberFormat="1" applyFont="1" applyBorder="1" applyAlignment="1">
      <alignment vertical="center" wrapText="1"/>
    </xf>
    <xf numFmtId="167" fontId="18" fillId="0" borderId="0" xfId="0" applyNumberFormat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167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4" applyFont="1" applyFill="1" applyAlignment="1">
      <alignment vertical="center" wrapText="1"/>
    </xf>
    <xf numFmtId="16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3" fillId="0" borderId="0" xfId="4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9" fontId="3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13" fillId="0" borderId="0" xfId="0" applyFont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</cellXfs>
  <cellStyles count="5">
    <cellStyle name="Euro" xfId="1" xr:uid="{00000000-0005-0000-0000-000000000000}"/>
    <cellStyle name="Millares" xfId="3" builtinId="3"/>
    <cellStyle name="Moneda" xfId="4" builtinId="4"/>
    <cellStyle name="Normal" xfId="0" builtinId="0"/>
    <cellStyle name="Normal 2 2 2 2 3 2" xfId="2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67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 Narrow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 Narrow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numFmt numFmtId="167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numFmt numFmtId="167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numFmt numFmtId="167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numFmt numFmtId="167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67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1226083</xdr:colOff>
      <xdr:row>2</xdr:row>
      <xdr:rowOff>24342</xdr:rowOff>
    </xdr:from>
    <xdr:to>
      <xdr:col>0</xdr:col>
      <xdr:colOff>2338917</xdr:colOff>
      <xdr:row>5</xdr:row>
      <xdr:rowOff>137899</xdr:rowOff>
    </xdr:to>
    <xdr:pic>
      <xdr:nvPicPr>
        <xdr:cNvPr id="2" name="Picture 1" descr="Logo DGCP FH azul obscu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26083" y="564092"/>
          <a:ext cx="1112834" cy="987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10:T289" insertRowShift="1" totalsRowCount="1" headerRowDxfId="42" dataDxfId="41" totalsRowDxfId="40">
  <autoFilter ref="A10:T288" xr:uid="{00000000-0009-0000-0100-000002000000}"/>
  <sortState xmlns:xlrd2="http://schemas.microsoft.com/office/spreadsheetml/2017/richdata2" ref="A11:P288">
    <sortCondition ref="A11"/>
  </sortState>
  <tableColumns count="20">
    <tableColumn id="1" xr3:uid="{00000000-0010-0000-0000-000001000000}" name="CÓDIGO DEL CATÁLOGO DE BIENES Y SERVICIOS (CBS) " dataDxfId="39" totalsRowDxfId="38"/>
    <tableColumn id="13" xr3:uid="{00000000-0010-0000-0000-00000D000000}" name="CLASIFICADOR PRESUPUESTARIO" dataDxfId="37" totalsRowDxfId="36"/>
    <tableColumn id="2" xr3:uid="{00000000-0010-0000-0000-000002000000}" name="DESCRIPCIÓN DE LA COMPRA O CONTRATACIÓN" dataDxfId="35" totalsRowDxfId="34"/>
    <tableColumn id="18" xr3:uid="{00000000-0010-0000-0000-000012000000}" name="UNIDAD DE MEDIDA" dataDxfId="33" totalsRowDxfId="32"/>
    <tableColumn id="3" xr3:uid="{00000000-0010-0000-0000-000003000000}" name="PRIMER TRIMESTRE" dataDxfId="31" totalsRowDxfId="30"/>
    <tableColumn id="4" xr3:uid="{00000000-0010-0000-0000-000004000000}" name="SEGUNDO TRIMESTRE" dataDxfId="29" totalsRowDxfId="28"/>
    <tableColumn id="5" xr3:uid="{00000000-0010-0000-0000-000005000000}" name="TERCER TRIMESTRE" dataDxfId="27" totalsRowDxfId="26"/>
    <tableColumn id="12" xr3:uid="{00000000-0010-0000-0000-00000C000000}" name="CUARTO TRIMESTRE" dataDxfId="25" totalsRowDxfId="24"/>
    <tableColumn id="7" xr3:uid="{00000000-0010-0000-0000-000007000000}" name="CANTIDAD TOTAL" dataDxfId="23" totalsRowDxfId="22">
      <calculatedColumnFormula>+SUM(Tabla13[[#This Row],[PRIMER TRIMESTRE]:[CUARTO TRIMESTRE]])</calculatedColumnFormula>
    </tableColumn>
    <tableColumn id="20" xr3:uid="{00000000-0010-0000-0000-000014000000}" name="PRECIO UNITARIO ESTIMADO" dataDxfId="21" totalsRowDxfId="20"/>
    <tableColumn id="19" xr3:uid="{00000000-0010-0000-0000-000013000000}" name="COSTO 1ER TRIMESTRE" totalsRowFunction="sum" dataDxfId="19" totalsRowDxfId="18">
      <calculatedColumnFormula>+Tabla13[[#This Row],[PRIMER TRIMESTRE]]*Tabla13[[#This Row],[PRECIO UNITARIO ESTIMADO]]</calculatedColumnFormula>
    </tableColumn>
    <tableColumn id="16" xr3:uid="{00000000-0010-0000-0000-000010000000}" name="COSTO 2DO TRIMESTRE" totalsRowFunction="sum" dataDxfId="17" totalsRowDxfId="16">
      <calculatedColumnFormula>+Tabla13[[#This Row],[SEGUNDO TRIMESTRE]]*Tabla13[[#This Row],[PRECIO UNITARIO ESTIMADO]]</calculatedColumnFormula>
    </tableColumn>
    <tableColumn id="15" xr3:uid="{00000000-0010-0000-0000-00000F000000}" name="COSTO 3ER TRIMESTRE" totalsRowFunction="sum" dataDxfId="15" totalsRowDxfId="14">
      <calculatedColumnFormula>+Tabla13[[#This Row],[TERCER TRIMESTRE]]*Tabla13[[#This Row],[PRECIO UNITARIO ESTIMADO]]</calculatedColumnFormula>
    </tableColumn>
    <tableColumn id="11" xr3:uid="{00000000-0010-0000-0000-00000B000000}" name="COSTO 4TO TRIMESTRE" totalsRowFunction="sum" dataDxfId="13" totalsRowDxfId="12">
      <calculatedColumnFormula>+Tabla13[[#This Row],[CUARTO TRIMESTRE]]*Tabla13[[#This Row],[PRECIO UNITARIO ESTIMADO]]</calculatedColumnFormula>
    </tableColumn>
    <tableColumn id="6" xr3:uid="{00000000-0010-0000-0000-000006000000}" name="COSTO TOTAL UNITARIO ESTIMADO" totalsRowFunction="custom" dataDxfId="11" totalsRowDxfId="10">
      <calculatedColumnFormula>+Tabla13[[#This Row],[CANTIDAD TOTAL]]*Tabla13[[#This Row],[PRECIO UNITARIO ESTIMADO]]</calculatedColumnFormula>
      <totalsRowFormula>+SUM(Tabla13[COSTO TOTAL UNITARIO ESTIMADO])</totalsRowFormula>
    </tableColumn>
    <tableColumn id="10" xr3:uid="{00000000-0010-0000-0000-00000A000000}" name="COSTO TOTAL POR CÓDIGO DE CATÁLOGO DE BIENES Y SERVICIOS (CBS)" totalsRowFunction="custom" dataDxfId="9" totalsRowDxfId="8">
      <calculatedColumnFormula>SUM(O11:O18)</calculatedColumnFormula>
      <totalsRowFormula>+SUM(Tabla13[COSTO TOTAL POR CÓDIGO DE CATÁLOGO DE BIENES Y SERVICIOS (CBS)])</totalsRowFormula>
    </tableColumn>
    <tableColumn id="14" xr3:uid="{00000000-0010-0000-0000-00000E000000}" name=" PROCEDIMIENTO DE SELECCIÓN " dataDxfId="7" totalsRowDxfId="6"/>
    <tableColumn id="17" xr3:uid="{00000000-0010-0000-0000-000011000000}" name="FUENTE DE FINANCIAMIENTO" dataDxfId="5" totalsRowDxfId="4"/>
    <tableColumn id="8" xr3:uid="{00000000-0010-0000-0000-000008000000}" name="VALOR ADQUIRIDO" dataDxfId="3" totalsRowDxfId="2"/>
    <tableColumn id="9" xr3:uid="{00000000-0010-0000-0000-000009000000}" name="OBSERVACIÓN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13"/>
  <sheetViews>
    <sheetView tabSelected="1" topLeftCell="A182" zoomScaleSheetLayoutView="50" workbookViewId="0">
      <selection activeCell="O289" sqref="O289"/>
    </sheetView>
  </sheetViews>
  <sheetFormatPr baseColWidth="10" defaultColWidth="11.42578125" defaultRowHeight="18" x14ac:dyDescent="0.25"/>
  <cols>
    <col min="1" max="1" width="75" style="5" customWidth="1"/>
    <col min="2" max="2" width="43.5703125" style="5" customWidth="1"/>
    <col min="3" max="3" width="53.5703125" style="5" customWidth="1"/>
    <col min="4" max="4" width="15.85546875" style="37" customWidth="1"/>
    <col min="5" max="5" width="7.5703125" style="5" customWidth="1"/>
    <col min="6" max="6" width="8" style="5" customWidth="1"/>
    <col min="7" max="8" width="7.42578125" style="5" customWidth="1"/>
    <col min="9" max="9" width="13.28515625" style="5" customWidth="1"/>
    <col min="10" max="10" width="21.140625" style="5" customWidth="1"/>
    <col min="11" max="11" width="29.28515625" style="5" customWidth="1"/>
    <col min="12" max="12" width="26.5703125" style="5" customWidth="1"/>
    <col min="13" max="13" width="28.28515625" style="5" customWidth="1"/>
    <col min="14" max="14" width="49.5703125" style="5" bestFit="1" customWidth="1"/>
    <col min="15" max="15" width="29.140625" style="5" customWidth="1"/>
    <col min="16" max="16" width="29.28515625" style="5" customWidth="1"/>
    <col min="17" max="17" width="34" style="5" customWidth="1"/>
    <col min="18" max="18" width="21.42578125" style="5" customWidth="1"/>
    <col min="19" max="19" width="19.85546875" style="5" customWidth="1"/>
    <col min="20" max="20" width="43.7109375" style="5" customWidth="1"/>
    <col min="21" max="21" width="2" style="5" customWidth="1"/>
    <col min="22" max="22" width="22.140625" style="5" bestFit="1" customWidth="1"/>
    <col min="23" max="23" width="17.140625" style="5" customWidth="1"/>
    <col min="24" max="24" width="21.42578125" style="5" customWidth="1"/>
    <col min="25" max="25" width="64.5703125" style="5" hidden="1" customWidth="1"/>
    <col min="26" max="26" width="20.85546875" style="5" customWidth="1"/>
    <col min="27" max="27" width="0" style="5" hidden="1" customWidth="1"/>
    <col min="28" max="28" width="52.28515625" style="5" hidden="1" customWidth="1"/>
    <col min="29" max="29" width="17.7109375" style="5" customWidth="1"/>
    <col min="30" max="16384" width="11.42578125" style="5"/>
  </cols>
  <sheetData>
    <row r="1" spans="1:28" ht="18.75" thickBot="1" x14ac:dyDescent="0.3"/>
    <row r="2" spans="1:28" ht="34.5" customHeight="1" x14ac:dyDescent="0.25">
      <c r="A2" s="6" t="s">
        <v>22</v>
      </c>
      <c r="S2" s="7" t="s">
        <v>2</v>
      </c>
      <c r="T2" s="8">
        <v>42276</v>
      </c>
    </row>
    <row r="3" spans="1:28" ht="31.5" customHeight="1" x14ac:dyDescent="0.25">
      <c r="A3" s="57"/>
      <c r="S3" s="9" t="s">
        <v>3</v>
      </c>
      <c r="T3" s="10">
        <v>42277</v>
      </c>
    </row>
    <row r="4" spans="1:28" ht="20.25" x14ac:dyDescent="0.3">
      <c r="A4" s="57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S4" s="9" t="s">
        <v>4</v>
      </c>
      <c r="T4" s="12">
        <v>1</v>
      </c>
    </row>
    <row r="5" spans="1:28" ht="17.25" customHeight="1" thickBot="1" x14ac:dyDescent="0.3">
      <c r="A5" s="57"/>
      <c r="S5" s="13" t="s">
        <v>12</v>
      </c>
      <c r="T5" s="14">
        <v>11</v>
      </c>
    </row>
    <row r="6" spans="1:28" ht="29.25" customHeight="1" x14ac:dyDescent="0.25">
      <c r="A6" s="58" t="s">
        <v>64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8" x14ac:dyDescent="0.25">
      <c r="A7" s="62" t="s">
        <v>203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8" ht="18.75" thickBot="1" x14ac:dyDescent="0.3"/>
    <row r="9" spans="1:28" ht="33.75" customHeight="1" x14ac:dyDescent="0.25">
      <c r="D9" s="3"/>
      <c r="E9" s="59" t="s">
        <v>14</v>
      </c>
      <c r="F9" s="60"/>
      <c r="G9" s="60"/>
      <c r="H9" s="61"/>
      <c r="I9" s="3"/>
      <c r="J9" s="41"/>
      <c r="K9" s="41"/>
      <c r="L9" s="41"/>
      <c r="M9" s="3"/>
      <c r="N9" s="3"/>
      <c r="O9" s="3"/>
      <c r="P9" s="3"/>
    </row>
    <row r="10" spans="1:28" ht="138.75" customHeight="1" x14ac:dyDescent="0.25">
      <c r="A10" s="20" t="s">
        <v>11</v>
      </c>
      <c r="B10" s="20" t="s">
        <v>70</v>
      </c>
      <c r="C10" s="21" t="s">
        <v>61</v>
      </c>
      <c r="D10" s="21" t="s">
        <v>0</v>
      </c>
      <c r="E10" s="22" t="s">
        <v>7</v>
      </c>
      <c r="F10" s="22" t="s">
        <v>8</v>
      </c>
      <c r="G10" s="22" t="s">
        <v>9</v>
      </c>
      <c r="H10" s="22" t="s">
        <v>10</v>
      </c>
      <c r="I10" s="21" t="s">
        <v>5</v>
      </c>
      <c r="J10" s="21" t="s">
        <v>15</v>
      </c>
      <c r="K10" s="40" t="s">
        <v>498</v>
      </c>
      <c r="L10" s="40" t="s">
        <v>499</v>
      </c>
      <c r="M10" s="40" t="s">
        <v>500</v>
      </c>
      <c r="N10" s="40" t="s">
        <v>501</v>
      </c>
      <c r="O10" s="21" t="s">
        <v>63</v>
      </c>
      <c r="P10" s="21" t="s">
        <v>60</v>
      </c>
      <c r="Q10" s="21" t="s">
        <v>18</v>
      </c>
      <c r="R10" s="21" t="s">
        <v>6</v>
      </c>
      <c r="S10" s="21" t="s">
        <v>1</v>
      </c>
      <c r="T10" s="23" t="s">
        <v>13</v>
      </c>
      <c r="V10" s="15"/>
      <c r="W10" s="15"/>
      <c r="X10" s="15"/>
      <c r="Y10" s="15"/>
      <c r="Z10" s="15"/>
    </row>
    <row r="11" spans="1:28" s="26" customFormat="1" ht="36" x14ac:dyDescent="0.25">
      <c r="A11" s="47" t="s">
        <v>202</v>
      </c>
      <c r="B11" s="47" t="s">
        <v>224</v>
      </c>
      <c r="C11" s="47" t="s">
        <v>225</v>
      </c>
      <c r="D11" s="50" t="s">
        <v>210</v>
      </c>
      <c r="E11" s="50"/>
      <c r="F11" s="50">
        <v>1</v>
      </c>
      <c r="G11" s="50"/>
      <c r="H11" s="50"/>
      <c r="I11" s="50">
        <f>+SUM(Tabla13[[#This Row],[PRIMER TRIMESTRE]:[CUARTO TRIMESTRE]])</f>
        <v>1</v>
      </c>
      <c r="J11" s="51">
        <v>25000</v>
      </c>
      <c r="K11" s="51">
        <f>+Tabla13[[#This Row],[PRIMER TRIMESTRE]]*Tabla13[[#This Row],[PRECIO UNITARIO ESTIMADO]]</f>
        <v>0</v>
      </c>
      <c r="L11" s="51">
        <f>+Tabla13[[#This Row],[SEGUNDO TRIMESTRE]]*Tabla13[[#This Row],[PRECIO UNITARIO ESTIMADO]]</f>
        <v>25000</v>
      </c>
      <c r="M11" s="51">
        <f>+Tabla13[[#This Row],[TERCER TRIMESTRE]]*Tabla13[[#This Row],[PRECIO UNITARIO ESTIMADO]]</f>
        <v>0</v>
      </c>
      <c r="N11" s="51">
        <f>+Tabla13[[#This Row],[CUARTO TRIMESTRE]]*Tabla13[[#This Row],[PRECIO UNITARIO ESTIMADO]]</f>
        <v>0</v>
      </c>
      <c r="O11" s="52">
        <f>+Tabla13[[#This Row],[CANTIDAD TOTAL]]*Tabla13[[#This Row],[PRECIO UNITARIO ESTIMADO]]</f>
        <v>25000</v>
      </c>
      <c r="P11" s="53">
        <f>+Tabla13[[#This Row],[COSTO TOTAL UNITARIO ESTIMADO]]</f>
        <v>25000</v>
      </c>
      <c r="Q11" s="50" t="s">
        <v>17</v>
      </c>
      <c r="R11" s="50" t="s">
        <v>62</v>
      </c>
      <c r="S11" s="51"/>
      <c r="T11" s="39" t="s">
        <v>226</v>
      </c>
      <c r="Y11" s="27"/>
      <c r="AB11" s="28"/>
    </row>
    <row r="12" spans="1:28" s="26" customFormat="1" ht="36" x14ac:dyDescent="0.25">
      <c r="A12" s="47" t="s">
        <v>305</v>
      </c>
      <c r="B12" s="47" t="s">
        <v>306</v>
      </c>
      <c r="C12" s="47" t="s">
        <v>307</v>
      </c>
      <c r="D12" s="50" t="s">
        <v>308</v>
      </c>
      <c r="E12" s="50">
        <v>1</v>
      </c>
      <c r="F12" s="50">
        <v>1</v>
      </c>
      <c r="G12" s="50">
        <v>1</v>
      </c>
      <c r="H12" s="50">
        <v>1</v>
      </c>
      <c r="I12" s="50">
        <f>+SUM(Tabla13[[#This Row],[PRIMER TRIMESTRE]:[CUARTO TRIMESTRE]])</f>
        <v>4</v>
      </c>
      <c r="J12" s="54">
        <v>3750</v>
      </c>
      <c r="K12" s="54">
        <f>+Tabla13[[#This Row],[PRIMER TRIMESTRE]]*Tabla13[[#This Row],[PRECIO UNITARIO ESTIMADO]]</f>
        <v>3750</v>
      </c>
      <c r="L12" s="54">
        <f>+Tabla13[[#This Row],[SEGUNDO TRIMESTRE]]*Tabla13[[#This Row],[PRECIO UNITARIO ESTIMADO]]</f>
        <v>3750</v>
      </c>
      <c r="M12" s="54">
        <f>+Tabla13[[#This Row],[TERCER TRIMESTRE]]*Tabla13[[#This Row],[PRECIO UNITARIO ESTIMADO]]</f>
        <v>3750</v>
      </c>
      <c r="N12" s="54">
        <f>+Tabla13[[#This Row],[CUARTO TRIMESTRE]]*Tabla13[[#This Row],[PRECIO UNITARIO ESTIMADO]]</f>
        <v>3750</v>
      </c>
      <c r="O12" s="52">
        <f>+Tabla13[[#This Row],[CANTIDAD TOTAL]]*Tabla13[[#This Row],[PRECIO UNITARIO ESTIMADO]]</f>
        <v>15000</v>
      </c>
      <c r="P12" s="49">
        <f>+Tabla13[[#This Row],[COSTO TOTAL UNITARIO ESTIMADO]]</f>
        <v>15000</v>
      </c>
      <c r="Q12" s="50" t="s">
        <v>17</v>
      </c>
      <c r="R12" s="50" t="s">
        <v>62</v>
      </c>
      <c r="S12" s="54"/>
      <c r="T12" s="48" t="s">
        <v>309</v>
      </c>
      <c r="Y12" s="27"/>
      <c r="AB12" s="28"/>
    </row>
    <row r="13" spans="1:28" s="26" customFormat="1" ht="36" x14ac:dyDescent="0.25">
      <c r="A13" s="47" t="s">
        <v>310</v>
      </c>
      <c r="B13" s="47" t="s">
        <v>311</v>
      </c>
      <c r="C13" s="47" t="s">
        <v>312</v>
      </c>
      <c r="D13" s="50" t="s">
        <v>313</v>
      </c>
      <c r="E13" s="50">
        <v>200</v>
      </c>
      <c r="F13" s="50">
        <v>200</v>
      </c>
      <c r="G13" s="50">
        <v>200</v>
      </c>
      <c r="H13" s="50">
        <v>200</v>
      </c>
      <c r="I13" s="50">
        <f>+SUM(Tabla13[[#This Row],[PRIMER TRIMESTRE]:[CUARTO TRIMESTRE]])</f>
        <v>800</v>
      </c>
      <c r="J13" s="54">
        <v>250</v>
      </c>
      <c r="K13" s="54">
        <f>+Tabla13[[#This Row],[PRIMER TRIMESTRE]]*Tabla13[[#This Row],[PRECIO UNITARIO ESTIMADO]]</f>
        <v>50000</v>
      </c>
      <c r="L13" s="54">
        <f>+Tabla13[[#This Row],[SEGUNDO TRIMESTRE]]*Tabla13[[#This Row],[PRECIO UNITARIO ESTIMADO]]</f>
        <v>50000</v>
      </c>
      <c r="M13" s="54">
        <f>+Tabla13[[#This Row],[TERCER TRIMESTRE]]*Tabla13[[#This Row],[PRECIO UNITARIO ESTIMADO]]</f>
        <v>50000</v>
      </c>
      <c r="N13" s="54">
        <f>+Tabla13[[#This Row],[CUARTO TRIMESTRE]]*Tabla13[[#This Row],[PRECIO UNITARIO ESTIMADO]]</f>
        <v>50000</v>
      </c>
      <c r="O13" s="52">
        <f>+Tabla13[[#This Row],[CANTIDAD TOTAL]]*Tabla13[[#This Row],[PRECIO UNITARIO ESTIMADO]]</f>
        <v>200000</v>
      </c>
      <c r="P13" s="49">
        <f>+SUM(O13:O15)</f>
        <v>544000</v>
      </c>
      <c r="Q13" s="50" t="s">
        <v>16</v>
      </c>
      <c r="R13" s="50" t="s">
        <v>62</v>
      </c>
      <c r="S13" s="54"/>
      <c r="T13" s="48" t="s">
        <v>309</v>
      </c>
      <c r="Y13" s="27"/>
      <c r="AB13" s="28"/>
    </row>
    <row r="14" spans="1:28" s="26" customFormat="1" ht="36" x14ac:dyDescent="0.25">
      <c r="A14" s="47" t="s">
        <v>310</v>
      </c>
      <c r="B14" s="47" t="s">
        <v>314</v>
      </c>
      <c r="C14" s="47" t="s">
        <v>315</v>
      </c>
      <c r="D14" s="50" t="s">
        <v>316</v>
      </c>
      <c r="E14" s="50">
        <v>3</v>
      </c>
      <c r="F14" s="50">
        <v>3</v>
      </c>
      <c r="G14" s="50">
        <v>3</v>
      </c>
      <c r="H14" s="50">
        <v>3</v>
      </c>
      <c r="I14" s="50">
        <f>+SUM(Tabla13[[#This Row],[PRIMER TRIMESTRE]:[CUARTO TRIMESTRE]])</f>
        <v>12</v>
      </c>
      <c r="J14" s="54">
        <v>12000</v>
      </c>
      <c r="K14" s="54">
        <f>+Tabla13[[#This Row],[PRIMER TRIMESTRE]]*Tabla13[[#This Row],[PRECIO UNITARIO ESTIMADO]]</f>
        <v>36000</v>
      </c>
      <c r="L14" s="54">
        <f>+Tabla13[[#This Row],[SEGUNDO TRIMESTRE]]*Tabla13[[#This Row],[PRECIO UNITARIO ESTIMADO]]</f>
        <v>36000</v>
      </c>
      <c r="M14" s="54">
        <f>+Tabla13[[#This Row],[TERCER TRIMESTRE]]*Tabla13[[#This Row],[PRECIO UNITARIO ESTIMADO]]</f>
        <v>36000</v>
      </c>
      <c r="N14" s="54">
        <f>+Tabla13[[#This Row],[CUARTO TRIMESTRE]]*Tabla13[[#This Row],[PRECIO UNITARIO ESTIMADO]]</f>
        <v>36000</v>
      </c>
      <c r="O14" s="52">
        <f>+Tabla13[[#This Row],[CANTIDAD TOTAL]]*Tabla13[[#This Row],[PRECIO UNITARIO ESTIMADO]]</f>
        <v>144000</v>
      </c>
      <c r="P14" s="49"/>
      <c r="Q14" s="50" t="s">
        <v>16</v>
      </c>
      <c r="R14" s="50" t="s">
        <v>62</v>
      </c>
      <c r="S14" s="54"/>
      <c r="T14" s="48" t="s">
        <v>309</v>
      </c>
      <c r="Y14" s="27"/>
      <c r="AB14" s="28"/>
    </row>
    <row r="15" spans="1:28" s="26" customFormat="1" ht="54" x14ac:dyDescent="0.25">
      <c r="A15" s="47" t="s">
        <v>310</v>
      </c>
      <c r="B15" s="47" t="s">
        <v>444</v>
      </c>
      <c r="C15" s="47" t="s">
        <v>445</v>
      </c>
      <c r="D15" s="50" t="s">
        <v>446</v>
      </c>
      <c r="E15" s="50"/>
      <c r="F15" s="50"/>
      <c r="G15" s="50"/>
      <c r="H15" s="50">
        <v>1</v>
      </c>
      <c r="I15" s="50">
        <f>+SUM(Tabla13[[#This Row],[PRIMER TRIMESTRE]:[CUARTO TRIMESTRE]])</f>
        <v>1</v>
      </c>
      <c r="J15" s="54">
        <v>200000</v>
      </c>
      <c r="K15" s="54">
        <f>+Tabla13[[#This Row],[PRIMER TRIMESTRE]]*Tabla13[[#This Row],[PRECIO UNITARIO ESTIMADO]]</f>
        <v>0</v>
      </c>
      <c r="L15" s="54">
        <f>+Tabla13[[#This Row],[SEGUNDO TRIMESTRE]]*Tabla13[[#This Row],[PRECIO UNITARIO ESTIMADO]]</f>
        <v>0</v>
      </c>
      <c r="M15" s="54">
        <f>+Tabla13[[#This Row],[TERCER TRIMESTRE]]*Tabla13[[#This Row],[PRECIO UNITARIO ESTIMADO]]</f>
        <v>0</v>
      </c>
      <c r="N15" s="54">
        <f>+Tabla13[[#This Row],[CUARTO TRIMESTRE]]*Tabla13[[#This Row],[PRECIO UNITARIO ESTIMADO]]</f>
        <v>200000</v>
      </c>
      <c r="O15" s="52">
        <f>+Tabla13[[#This Row],[CANTIDAD TOTAL]]*Tabla13[[#This Row],[PRECIO UNITARIO ESTIMADO]]</f>
        <v>200000</v>
      </c>
      <c r="P15" s="49"/>
      <c r="Q15" s="50" t="s">
        <v>17</v>
      </c>
      <c r="R15" s="50" t="s">
        <v>62</v>
      </c>
      <c r="S15" s="54"/>
      <c r="T15" s="48" t="s">
        <v>447</v>
      </c>
      <c r="Y15" s="27"/>
      <c r="AB15" s="28"/>
    </row>
    <row r="16" spans="1:28" s="26" customFormat="1" ht="36" x14ac:dyDescent="0.25">
      <c r="A16" s="47" t="s">
        <v>140</v>
      </c>
      <c r="B16" s="47" t="s">
        <v>141</v>
      </c>
      <c r="C16" s="47" t="s">
        <v>142</v>
      </c>
      <c r="D16" s="50" t="s">
        <v>69</v>
      </c>
      <c r="E16" s="50"/>
      <c r="F16" s="50">
        <v>1</v>
      </c>
      <c r="G16" s="50"/>
      <c r="H16" s="50"/>
      <c r="I16" s="50">
        <f>+SUM(Tabla13[[#This Row],[PRIMER TRIMESTRE]:[CUARTO TRIMESTRE]])</f>
        <v>1</v>
      </c>
      <c r="J16" s="54">
        <v>3000</v>
      </c>
      <c r="K16" s="54">
        <f>+Tabla13[[#This Row],[PRIMER TRIMESTRE]]*Tabla13[[#This Row],[PRECIO UNITARIO ESTIMADO]]</f>
        <v>0</v>
      </c>
      <c r="L16" s="54">
        <f>+Tabla13[[#This Row],[SEGUNDO TRIMESTRE]]*Tabla13[[#This Row],[PRECIO UNITARIO ESTIMADO]]</f>
        <v>3000</v>
      </c>
      <c r="M16" s="54">
        <f>+Tabla13[[#This Row],[TERCER TRIMESTRE]]*Tabla13[[#This Row],[PRECIO UNITARIO ESTIMADO]]</f>
        <v>0</v>
      </c>
      <c r="N16" s="54">
        <f>+Tabla13[[#This Row],[CUARTO TRIMESTRE]]*Tabla13[[#This Row],[PRECIO UNITARIO ESTIMADO]]</f>
        <v>0</v>
      </c>
      <c r="O16" s="52">
        <f>+Tabla13[[#This Row],[CANTIDAD TOTAL]]*Tabla13[[#This Row],[PRECIO UNITARIO ESTIMADO]]</f>
        <v>3000</v>
      </c>
      <c r="P16" s="49">
        <f>+SUM(O16:O26)</f>
        <v>791300</v>
      </c>
      <c r="Q16" s="50" t="s">
        <v>17</v>
      </c>
      <c r="R16" s="50" t="s">
        <v>62</v>
      </c>
      <c r="S16" s="54"/>
      <c r="T16" s="48" t="s">
        <v>143</v>
      </c>
      <c r="Y16" s="27"/>
      <c r="AB16" s="28"/>
    </row>
    <row r="17" spans="1:28" s="26" customFormat="1" ht="36" x14ac:dyDescent="0.25">
      <c r="A17" s="47" t="s">
        <v>140</v>
      </c>
      <c r="B17" s="47" t="s">
        <v>141</v>
      </c>
      <c r="C17" s="47" t="s">
        <v>142</v>
      </c>
      <c r="D17" s="50" t="s">
        <v>69</v>
      </c>
      <c r="E17" s="50">
        <v>1</v>
      </c>
      <c r="F17" s="50"/>
      <c r="G17" s="50"/>
      <c r="H17" s="50"/>
      <c r="I17" s="50">
        <f>+SUM(Tabla13[[#This Row],[PRIMER TRIMESTRE]:[CUARTO TRIMESTRE]])</f>
        <v>1</v>
      </c>
      <c r="J17" s="51">
        <v>3000</v>
      </c>
      <c r="K17" s="51">
        <f>+Tabla13[[#This Row],[PRIMER TRIMESTRE]]*Tabla13[[#This Row],[PRECIO UNITARIO ESTIMADO]]</f>
        <v>3000</v>
      </c>
      <c r="L17" s="51">
        <f>+Tabla13[[#This Row],[SEGUNDO TRIMESTRE]]*Tabla13[[#This Row],[PRECIO UNITARIO ESTIMADO]]</f>
        <v>0</v>
      </c>
      <c r="M17" s="51">
        <f>+Tabla13[[#This Row],[TERCER TRIMESTRE]]*Tabla13[[#This Row],[PRECIO UNITARIO ESTIMADO]]</f>
        <v>0</v>
      </c>
      <c r="N17" s="51">
        <f>+Tabla13[[#This Row],[CUARTO TRIMESTRE]]*Tabla13[[#This Row],[PRECIO UNITARIO ESTIMADO]]</f>
        <v>0</v>
      </c>
      <c r="O17" s="52">
        <f>+Tabla13[[#This Row],[CANTIDAD TOTAL]]*Tabla13[[#This Row],[PRECIO UNITARIO ESTIMADO]]</f>
        <v>3000</v>
      </c>
      <c r="P17" s="55"/>
      <c r="Q17" s="50" t="s">
        <v>17</v>
      </c>
      <c r="R17" s="50" t="s">
        <v>62</v>
      </c>
      <c r="S17" s="51"/>
      <c r="T17" s="48" t="s">
        <v>144</v>
      </c>
      <c r="Y17" s="27"/>
      <c r="AB17" s="28" t="s">
        <v>21</v>
      </c>
    </row>
    <row r="18" spans="1:28" s="26" customFormat="1" ht="36" x14ac:dyDescent="0.25">
      <c r="A18" s="47" t="s">
        <v>140</v>
      </c>
      <c r="B18" s="47" t="s">
        <v>141</v>
      </c>
      <c r="C18" s="47" t="s">
        <v>142</v>
      </c>
      <c r="D18" s="50" t="s">
        <v>69</v>
      </c>
      <c r="E18" s="50">
        <v>1</v>
      </c>
      <c r="F18" s="50"/>
      <c r="G18" s="50"/>
      <c r="H18" s="50"/>
      <c r="I18" s="50">
        <f>+SUM(Tabla13[[#This Row],[PRIMER TRIMESTRE]:[CUARTO TRIMESTRE]])</f>
        <v>1</v>
      </c>
      <c r="J18" s="54">
        <v>3000</v>
      </c>
      <c r="K18" s="54">
        <f>+Tabla13[[#This Row],[PRIMER TRIMESTRE]]*Tabla13[[#This Row],[PRECIO UNITARIO ESTIMADO]]</f>
        <v>3000</v>
      </c>
      <c r="L18" s="54">
        <f>+Tabla13[[#This Row],[SEGUNDO TRIMESTRE]]*Tabla13[[#This Row],[PRECIO UNITARIO ESTIMADO]]</f>
        <v>0</v>
      </c>
      <c r="M18" s="54">
        <f>+Tabla13[[#This Row],[TERCER TRIMESTRE]]*Tabla13[[#This Row],[PRECIO UNITARIO ESTIMADO]]</f>
        <v>0</v>
      </c>
      <c r="N18" s="54">
        <f>+Tabla13[[#This Row],[CUARTO TRIMESTRE]]*Tabla13[[#This Row],[PRECIO UNITARIO ESTIMADO]]</f>
        <v>0</v>
      </c>
      <c r="O18" s="52">
        <f>+Tabla13[[#This Row],[CANTIDAD TOTAL]]*Tabla13[[#This Row],[PRECIO UNITARIO ESTIMADO]]</f>
        <v>3000</v>
      </c>
      <c r="P18" s="49"/>
      <c r="Q18" s="50" t="s">
        <v>17</v>
      </c>
      <c r="R18" s="50" t="s">
        <v>62</v>
      </c>
      <c r="S18" s="54"/>
      <c r="T18" s="48" t="s">
        <v>145</v>
      </c>
      <c r="Y18" s="27"/>
      <c r="AB18" s="28"/>
    </row>
    <row r="19" spans="1:28" s="26" customFormat="1" ht="36" x14ac:dyDescent="0.25">
      <c r="A19" s="47" t="s">
        <v>140</v>
      </c>
      <c r="B19" s="47" t="s">
        <v>141</v>
      </c>
      <c r="C19" s="47" t="s">
        <v>142</v>
      </c>
      <c r="D19" s="50" t="s">
        <v>69</v>
      </c>
      <c r="E19" s="50"/>
      <c r="F19" s="50">
        <v>1</v>
      </c>
      <c r="G19" s="50"/>
      <c r="H19" s="50"/>
      <c r="I19" s="50">
        <f>+SUM(Tabla13[[#This Row],[PRIMER TRIMESTRE]:[CUARTO TRIMESTRE]])</f>
        <v>1</v>
      </c>
      <c r="J19" s="54">
        <v>3000</v>
      </c>
      <c r="K19" s="54">
        <f>+Tabla13[[#This Row],[PRIMER TRIMESTRE]]*Tabla13[[#This Row],[PRECIO UNITARIO ESTIMADO]]</f>
        <v>0</v>
      </c>
      <c r="L19" s="54">
        <f>+Tabla13[[#This Row],[SEGUNDO TRIMESTRE]]*Tabla13[[#This Row],[PRECIO UNITARIO ESTIMADO]]</f>
        <v>3000</v>
      </c>
      <c r="M19" s="54">
        <f>+Tabla13[[#This Row],[TERCER TRIMESTRE]]*Tabla13[[#This Row],[PRECIO UNITARIO ESTIMADO]]</f>
        <v>0</v>
      </c>
      <c r="N19" s="54">
        <f>+Tabla13[[#This Row],[CUARTO TRIMESTRE]]*Tabla13[[#This Row],[PRECIO UNITARIO ESTIMADO]]</f>
        <v>0</v>
      </c>
      <c r="O19" s="52">
        <f>+Tabla13[[#This Row],[CANTIDAD TOTAL]]*Tabla13[[#This Row],[PRECIO UNITARIO ESTIMADO]]</f>
        <v>3000</v>
      </c>
      <c r="P19" s="49"/>
      <c r="Q19" s="50" t="s">
        <v>17</v>
      </c>
      <c r="R19" s="50" t="s">
        <v>62</v>
      </c>
      <c r="S19" s="54"/>
      <c r="T19" s="48" t="s">
        <v>146</v>
      </c>
      <c r="Y19" s="27"/>
      <c r="AB19" s="28" t="s">
        <v>20</v>
      </c>
    </row>
    <row r="20" spans="1:28" s="26" customFormat="1" ht="36" x14ac:dyDescent="0.25">
      <c r="A20" s="47" t="s">
        <v>140</v>
      </c>
      <c r="B20" s="47" t="s">
        <v>141</v>
      </c>
      <c r="C20" s="47" t="s">
        <v>142</v>
      </c>
      <c r="D20" s="50" t="s">
        <v>69</v>
      </c>
      <c r="E20" s="50"/>
      <c r="F20" s="50">
        <v>1</v>
      </c>
      <c r="G20" s="50"/>
      <c r="H20" s="50"/>
      <c r="I20" s="50">
        <f>+SUM(Tabla13[[#This Row],[PRIMER TRIMESTRE]:[CUARTO TRIMESTRE]])</f>
        <v>1</v>
      </c>
      <c r="J20" s="54">
        <v>3000</v>
      </c>
      <c r="K20" s="54">
        <f>+Tabla13[[#This Row],[PRIMER TRIMESTRE]]*Tabla13[[#This Row],[PRECIO UNITARIO ESTIMADO]]</f>
        <v>0</v>
      </c>
      <c r="L20" s="54">
        <f>+Tabla13[[#This Row],[SEGUNDO TRIMESTRE]]*Tabla13[[#This Row],[PRECIO UNITARIO ESTIMADO]]</f>
        <v>3000</v>
      </c>
      <c r="M20" s="54">
        <f>+Tabla13[[#This Row],[TERCER TRIMESTRE]]*Tabla13[[#This Row],[PRECIO UNITARIO ESTIMADO]]</f>
        <v>0</v>
      </c>
      <c r="N20" s="54">
        <f>+Tabla13[[#This Row],[CUARTO TRIMESTRE]]*Tabla13[[#This Row],[PRECIO UNITARIO ESTIMADO]]</f>
        <v>0</v>
      </c>
      <c r="O20" s="52">
        <f>+Tabla13[[#This Row],[CANTIDAD TOTAL]]*Tabla13[[#This Row],[PRECIO UNITARIO ESTIMADO]]</f>
        <v>3000</v>
      </c>
      <c r="P20" s="49"/>
      <c r="Q20" s="50" t="s">
        <v>17</v>
      </c>
      <c r="R20" s="50" t="s">
        <v>62</v>
      </c>
      <c r="S20" s="54"/>
      <c r="T20" s="48" t="s">
        <v>147</v>
      </c>
      <c r="Y20" s="27"/>
      <c r="AB20" s="28"/>
    </row>
    <row r="21" spans="1:28" s="26" customFormat="1" ht="36" x14ac:dyDescent="0.25">
      <c r="A21" s="47" t="s">
        <v>140</v>
      </c>
      <c r="B21" s="47" t="s">
        <v>141</v>
      </c>
      <c r="C21" s="47" t="s">
        <v>142</v>
      </c>
      <c r="D21" s="50" t="s">
        <v>69</v>
      </c>
      <c r="E21" s="50"/>
      <c r="F21" s="50">
        <v>1</v>
      </c>
      <c r="G21" s="50"/>
      <c r="H21" s="50"/>
      <c r="I21" s="50">
        <f>+SUM(Tabla13[[#This Row],[PRIMER TRIMESTRE]:[CUARTO TRIMESTRE]])</f>
        <v>1</v>
      </c>
      <c r="J21" s="54">
        <v>3000</v>
      </c>
      <c r="K21" s="54">
        <f>+Tabla13[[#This Row],[PRIMER TRIMESTRE]]*Tabla13[[#This Row],[PRECIO UNITARIO ESTIMADO]]</f>
        <v>0</v>
      </c>
      <c r="L21" s="54">
        <f>+Tabla13[[#This Row],[SEGUNDO TRIMESTRE]]*Tabla13[[#This Row],[PRECIO UNITARIO ESTIMADO]]</f>
        <v>3000</v>
      </c>
      <c r="M21" s="54">
        <f>+Tabla13[[#This Row],[TERCER TRIMESTRE]]*Tabla13[[#This Row],[PRECIO UNITARIO ESTIMADO]]</f>
        <v>0</v>
      </c>
      <c r="N21" s="54">
        <f>+Tabla13[[#This Row],[CUARTO TRIMESTRE]]*Tabla13[[#This Row],[PRECIO UNITARIO ESTIMADO]]</f>
        <v>0</v>
      </c>
      <c r="O21" s="52">
        <f>+Tabla13[[#This Row],[CANTIDAD TOTAL]]*Tabla13[[#This Row],[PRECIO UNITARIO ESTIMADO]]</f>
        <v>3000</v>
      </c>
      <c r="P21" s="49"/>
      <c r="Q21" s="50" t="s">
        <v>17</v>
      </c>
      <c r="R21" s="50" t="s">
        <v>62</v>
      </c>
      <c r="S21" s="54"/>
      <c r="T21" s="48" t="s">
        <v>148</v>
      </c>
      <c r="Y21" s="27"/>
      <c r="AB21" s="28"/>
    </row>
    <row r="22" spans="1:28" s="26" customFormat="1" ht="36" x14ac:dyDescent="0.25">
      <c r="A22" s="47" t="s">
        <v>140</v>
      </c>
      <c r="B22" s="47" t="s">
        <v>141</v>
      </c>
      <c r="C22" s="47" t="s">
        <v>142</v>
      </c>
      <c r="D22" s="50" t="s">
        <v>69</v>
      </c>
      <c r="E22" s="50"/>
      <c r="F22" s="50"/>
      <c r="G22" s="50">
        <v>3</v>
      </c>
      <c r="H22" s="50"/>
      <c r="I22" s="50">
        <f>+SUM(Tabla13[[#This Row],[PRIMER TRIMESTRE]:[CUARTO TRIMESTRE]])</f>
        <v>3</v>
      </c>
      <c r="J22" s="54">
        <v>3000</v>
      </c>
      <c r="K22" s="54">
        <f>+Tabla13[[#This Row],[PRIMER TRIMESTRE]]*Tabla13[[#This Row],[PRECIO UNITARIO ESTIMADO]]</f>
        <v>0</v>
      </c>
      <c r="L22" s="54">
        <f>+Tabla13[[#This Row],[SEGUNDO TRIMESTRE]]*Tabla13[[#This Row],[PRECIO UNITARIO ESTIMADO]]</f>
        <v>0</v>
      </c>
      <c r="M22" s="54">
        <f>+Tabla13[[#This Row],[TERCER TRIMESTRE]]*Tabla13[[#This Row],[PRECIO UNITARIO ESTIMADO]]</f>
        <v>9000</v>
      </c>
      <c r="N22" s="54">
        <f>+Tabla13[[#This Row],[CUARTO TRIMESTRE]]*Tabla13[[#This Row],[PRECIO UNITARIO ESTIMADO]]</f>
        <v>0</v>
      </c>
      <c r="O22" s="52">
        <f>+Tabla13[[#This Row],[CANTIDAD TOTAL]]*Tabla13[[#This Row],[PRECIO UNITARIO ESTIMADO]]</f>
        <v>9000</v>
      </c>
      <c r="P22" s="49"/>
      <c r="Q22" s="50" t="s">
        <v>17</v>
      </c>
      <c r="R22" s="50" t="s">
        <v>62</v>
      </c>
      <c r="S22" s="54"/>
      <c r="T22" s="48" t="s">
        <v>149</v>
      </c>
      <c r="Y22" s="27"/>
      <c r="AB22" s="28"/>
    </row>
    <row r="23" spans="1:28" s="26" customFormat="1" ht="36" x14ac:dyDescent="0.25">
      <c r="A23" s="47" t="s">
        <v>140</v>
      </c>
      <c r="B23" s="47" t="s">
        <v>141</v>
      </c>
      <c r="C23" s="47" t="s">
        <v>298</v>
      </c>
      <c r="D23" s="50" t="s">
        <v>69</v>
      </c>
      <c r="E23" s="50">
        <v>14</v>
      </c>
      <c r="F23" s="50">
        <v>12</v>
      </c>
      <c r="G23" s="50">
        <v>12</v>
      </c>
      <c r="H23" s="50">
        <v>12</v>
      </c>
      <c r="I23" s="50">
        <f>+SUM(Tabla13[[#This Row],[PRIMER TRIMESTRE]:[CUARTO TRIMESTRE]])</f>
        <v>50</v>
      </c>
      <c r="J23" s="51">
        <v>3000</v>
      </c>
      <c r="K23" s="51">
        <f>+Tabla13[[#This Row],[PRIMER TRIMESTRE]]*Tabla13[[#This Row],[PRECIO UNITARIO ESTIMADO]]</f>
        <v>42000</v>
      </c>
      <c r="L23" s="51">
        <f>+Tabla13[[#This Row],[SEGUNDO TRIMESTRE]]*Tabla13[[#This Row],[PRECIO UNITARIO ESTIMADO]]</f>
        <v>36000</v>
      </c>
      <c r="M23" s="51">
        <f>+Tabla13[[#This Row],[TERCER TRIMESTRE]]*Tabla13[[#This Row],[PRECIO UNITARIO ESTIMADO]]</f>
        <v>36000</v>
      </c>
      <c r="N23" s="51">
        <f>+Tabla13[[#This Row],[CUARTO TRIMESTRE]]*Tabla13[[#This Row],[PRECIO UNITARIO ESTIMADO]]</f>
        <v>36000</v>
      </c>
      <c r="O23" s="52">
        <f>+Tabla13[[#This Row],[CANTIDAD TOTAL]]*Tabla13[[#This Row],[PRECIO UNITARIO ESTIMADO]]</f>
        <v>150000</v>
      </c>
      <c r="P23" s="53"/>
      <c r="Q23" s="50" t="s">
        <v>16</v>
      </c>
      <c r="R23" s="50" t="s">
        <v>62</v>
      </c>
      <c r="S23" s="51"/>
      <c r="T23" s="48" t="s">
        <v>299</v>
      </c>
      <c r="Y23" s="27"/>
      <c r="AB23" s="28"/>
    </row>
    <row r="24" spans="1:28" s="26" customFormat="1" ht="36" x14ac:dyDescent="0.25">
      <c r="A24" s="47" t="s">
        <v>140</v>
      </c>
      <c r="B24" s="47" t="s">
        <v>141</v>
      </c>
      <c r="C24" s="47" t="s">
        <v>317</v>
      </c>
      <c r="D24" s="50" t="s">
        <v>318</v>
      </c>
      <c r="E24" s="50">
        <v>225</v>
      </c>
      <c r="F24" s="50">
        <v>225</v>
      </c>
      <c r="G24" s="50">
        <v>225</v>
      </c>
      <c r="H24" s="50">
        <v>225</v>
      </c>
      <c r="I24" s="50">
        <f>+SUM(Tabla13[[#This Row],[PRIMER TRIMESTRE]:[CUARTO TRIMESTRE]])</f>
        <v>900</v>
      </c>
      <c r="J24" s="54">
        <v>247</v>
      </c>
      <c r="K24" s="54">
        <f>+Tabla13[[#This Row],[PRIMER TRIMESTRE]]*Tabla13[[#This Row],[PRECIO UNITARIO ESTIMADO]]</f>
        <v>55575</v>
      </c>
      <c r="L24" s="54">
        <f>+Tabla13[[#This Row],[SEGUNDO TRIMESTRE]]*Tabla13[[#This Row],[PRECIO UNITARIO ESTIMADO]]</f>
        <v>55575</v>
      </c>
      <c r="M24" s="54">
        <f>+Tabla13[[#This Row],[TERCER TRIMESTRE]]*Tabla13[[#This Row],[PRECIO UNITARIO ESTIMADO]]</f>
        <v>55575</v>
      </c>
      <c r="N24" s="54">
        <f>+Tabla13[[#This Row],[CUARTO TRIMESTRE]]*Tabla13[[#This Row],[PRECIO UNITARIO ESTIMADO]]</f>
        <v>55575</v>
      </c>
      <c r="O24" s="52">
        <f>+Tabla13[[#This Row],[CANTIDAD TOTAL]]*Tabla13[[#This Row],[PRECIO UNITARIO ESTIMADO]]</f>
        <v>222300</v>
      </c>
      <c r="P24" s="49"/>
      <c r="Q24" s="50" t="s">
        <v>16</v>
      </c>
      <c r="R24" s="50" t="s">
        <v>62</v>
      </c>
      <c r="S24" s="54"/>
      <c r="T24" s="48" t="s">
        <v>309</v>
      </c>
      <c r="Y24" s="27"/>
      <c r="AB24" s="28"/>
    </row>
    <row r="25" spans="1:28" s="26" customFormat="1" ht="36" x14ac:dyDescent="0.25">
      <c r="A25" s="47" t="s">
        <v>140</v>
      </c>
      <c r="B25" s="47" t="s">
        <v>319</v>
      </c>
      <c r="C25" s="47" t="s">
        <v>320</v>
      </c>
      <c r="D25" s="50" t="s">
        <v>316</v>
      </c>
      <c r="E25" s="50">
        <v>3</v>
      </c>
      <c r="F25" s="50">
        <v>3</v>
      </c>
      <c r="G25" s="50">
        <v>3</v>
      </c>
      <c r="H25" s="50">
        <v>3</v>
      </c>
      <c r="I25" s="50">
        <f>+SUM(Tabla13[[#This Row],[PRIMER TRIMESTRE]:[CUARTO TRIMESTRE]])</f>
        <v>12</v>
      </c>
      <c r="J25" s="54">
        <v>31000</v>
      </c>
      <c r="K25" s="54">
        <f>+Tabla13[[#This Row],[PRIMER TRIMESTRE]]*Tabla13[[#This Row],[PRECIO UNITARIO ESTIMADO]]</f>
        <v>93000</v>
      </c>
      <c r="L25" s="54">
        <f>+Tabla13[[#This Row],[SEGUNDO TRIMESTRE]]*Tabla13[[#This Row],[PRECIO UNITARIO ESTIMADO]]</f>
        <v>93000</v>
      </c>
      <c r="M25" s="54">
        <f>+Tabla13[[#This Row],[TERCER TRIMESTRE]]*Tabla13[[#This Row],[PRECIO UNITARIO ESTIMADO]]</f>
        <v>93000</v>
      </c>
      <c r="N25" s="54">
        <f>+Tabla13[[#This Row],[CUARTO TRIMESTRE]]*Tabla13[[#This Row],[PRECIO UNITARIO ESTIMADO]]</f>
        <v>93000</v>
      </c>
      <c r="O25" s="52">
        <f>+Tabla13[[#This Row],[CANTIDAD TOTAL]]*Tabla13[[#This Row],[PRECIO UNITARIO ESTIMADO]]</f>
        <v>372000</v>
      </c>
      <c r="P25" s="49"/>
      <c r="Q25" s="50" t="s">
        <v>16</v>
      </c>
      <c r="R25" s="50" t="s">
        <v>62</v>
      </c>
      <c r="S25" s="54"/>
      <c r="T25" s="48" t="s">
        <v>309</v>
      </c>
      <c r="Y25" s="27"/>
      <c r="AB25" s="28"/>
    </row>
    <row r="26" spans="1:28" s="26" customFormat="1" ht="36" x14ac:dyDescent="0.25">
      <c r="A26" s="47" t="s">
        <v>140</v>
      </c>
      <c r="B26" s="47" t="s">
        <v>321</v>
      </c>
      <c r="C26" s="47" t="s">
        <v>322</v>
      </c>
      <c r="D26" s="50" t="s">
        <v>318</v>
      </c>
      <c r="E26" s="50">
        <v>25</v>
      </c>
      <c r="F26" s="50">
        <v>25</v>
      </c>
      <c r="G26" s="50">
        <v>25</v>
      </c>
      <c r="H26" s="50">
        <v>25</v>
      </c>
      <c r="I26" s="50">
        <f>+SUM(Tabla13[[#This Row],[PRIMER TRIMESTRE]:[CUARTO TRIMESTRE]])</f>
        <v>100</v>
      </c>
      <c r="J26" s="54">
        <v>200</v>
      </c>
      <c r="K26" s="54">
        <f>+Tabla13[[#This Row],[PRIMER TRIMESTRE]]*Tabla13[[#This Row],[PRECIO UNITARIO ESTIMADO]]</f>
        <v>5000</v>
      </c>
      <c r="L26" s="54">
        <f>+Tabla13[[#This Row],[SEGUNDO TRIMESTRE]]*Tabla13[[#This Row],[PRECIO UNITARIO ESTIMADO]]</f>
        <v>5000</v>
      </c>
      <c r="M26" s="54">
        <f>+Tabla13[[#This Row],[TERCER TRIMESTRE]]*Tabla13[[#This Row],[PRECIO UNITARIO ESTIMADO]]</f>
        <v>5000</v>
      </c>
      <c r="N26" s="54">
        <f>+Tabla13[[#This Row],[CUARTO TRIMESTRE]]*Tabla13[[#This Row],[PRECIO UNITARIO ESTIMADO]]</f>
        <v>5000</v>
      </c>
      <c r="O26" s="52">
        <f>+Tabla13[[#This Row],[CANTIDAD TOTAL]]*Tabla13[[#This Row],[PRECIO UNITARIO ESTIMADO]]</f>
        <v>20000</v>
      </c>
      <c r="P26" s="49"/>
      <c r="Q26" s="50" t="s">
        <v>17</v>
      </c>
      <c r="R26" s="50" t="s">
        <v>62</v>
      </c>
      <c r="S26" s="54"/>
      <c r="T26" s="48" t="s">
        <v>309</v>
      </c>
      <c r="Y26" s="27"/>
      <c r="AB26" s="28"/>
    </row>
    <row r="27" spans="1:28" s="26" customFormat="1" ht="36" x14ac:dyDescent="0.25">
      <c r="A27" s="47" t="s">
        <v>27</v>
      </c>
      <c r="B27" s="47" t="s">
        <v>71</v>
      </c>
      <c r="C27" s="47" t="s">
        <v>81</v>
      </c>
      <c r="D27" s="50" t="s">
        <v>67</v>
      </c>
      <c r="E27" s="50">
        <v>6</v>
      </c>
      <c r="F27" s="50">
        <v>4</v>
      </c>
      <c r="G27" s="50"/>
      <c r="H27" s="50"/>
      <c r="I27" s="50">
        <f>+SUM(Tabla13[[#This Row],[PRIMER TRIMESTRE]:[CUARTO TRIMESTRE]])</f>
        <v>10</v>
      </c>
      <c r="J27" s="54">
        <v>3500</v>
      </c>
      <c r="K27" s="54">
        <f>+Tabla13[[#This Row],[PRIMER TRIMESTRE]]*Tabla13[[#This Row],[PRECIO UNITARIO ESTIMADO]]</f>
        <v>21000</v>
      </c>
      <c r="L27" s="54">
        <f>+Tabla13[[#This Row],[SEGUNDO TRIMESTRE]]*Tabla13[[#This Row],[PRECIO UNITARIO ESTIMADO]]</f>
        <v>14000</v>
      </c>
      <c r="M27" s="54">
        <f>+Tabla13[[#This Row],[TERCER TRIMESTRE]]*Tabla13[[#This Row],[PRECIO UNITARIO ESTIMADO]]</f>
        <v>0</v>
      </c>
      <c r="N27" s="54">
        <f>+Tabla13[[#This Row],[CUARTO TRIMESTRE]]*Tabla13[[#This Row],[PRECIO UNITARIO ESTIMADO]]</f>
        <v>0</v>
      </c>
      <c r="O27" s="52">
        <f>+Tabla13[[#This Row],[CANTIDAD TOTAL]]*Tabla13[[#This Row],[PRECIO UNITARIO ESTIMADO]]</f>
        <v>35000</v>
      </c>
      <c r="P27" s="49">
        <f>SUM(O27:O28)</f>
        <v>79000</v>
      </c>
      <c r="Q27" s="50" t="s">
        <v>17</v>
      </c>
      <c r="R27" s="50" t="s">
        <v>62</v>
      </c>
      <c r="S27" s="54"/>
      <c r="T27" s="48" t="s">
        <v>115</v>
      </c>
      <c r="Y27" s="27"/>
      <c r="AB27" s="28"/>
    </row>
    <row r="28" spans="1:28" s="26" customFormat="1" ht="36" x14ac:dyDescent="0.25">
      <c r="A28" s="47" t="s">
        <v>27</v>
      </c>
      <c r="B28" s="47" t="s">
        <v>71</v>
      </c>
      <c r="C28" s="47" t="s">
        <v>81</v>
      </c>
      <c r="D28" s="50" t="s">
        <v>67</v>
      </c>
      <c r="E28" s="50">
        <v>2</v>
      </c>
      <c r="F28" s="50">
        <v>2</v>
      </c>
      <c r="G28" s="50">
        <v>2</v>
      </c>
      <c r="H28" s="50">
        <v>2</v>
      </c>
      <c r="I28" s="50">
        <f>+SUM(Tabla13[[#This Row],[PRIMER TRIMESTRE]:[CUARTO TRIMESTRE]])</f>
        <v>8</v>
      </c>
      <c r="J28" s="54">
        <v>5500</v>
      </c>
      <c r="K28" s="54">
        <f>+Tabla13[[#This Row],[PRIMER TRIMESTRE]]*Tabla13[[#This Row],[PRECIO UNITARIO ESTIMADO]]</f>
        <v>11000</v>
      </c>
      <c r="L28" s="54">
        <f>+Tabla13[[#This Row],[SEGUNDO TRIMESTRE]]*Tabla13[[#This Row],[PRECIO UNITARIO ESTIMADO]]</f>
        <v>11000</v>
      </c>
      <c r="M28" s="54">
        <f>+Tabla13[[#This Row],[TERCER TRIMESTRE]]*Tabla13[[#This Row],[PRECIO UNITARIO ESTIMADO]]</f>
        <v>11000</v>
      </c>
      <c r="N28" s="54">
        <f>+Tabla13[[#This Row],[CUARTO TRIMESTRE]]*Tabla13[[#This Row],[PRECIO UNITARIO ESTIMADO]]</f>
        <v>11000</v>
      </c>
      <c r="O28" s="52">
        <f>+Tabla13[[#This Row],[CANTIDAD TOTAL]]*Tabla13[[#This Row],[PRECIO UNITARIO ESTIMADO]]</f>
        <v>44000</v>
      </c>
      <c r="P28" s="49"/>
      <c r="Q28" s="50" t="s">
        <v>17</v>
      </c>
      <c r="R28" s="50" t="s">
        <v>62</v>
      </c>
      <c r="S28" s="54"/>
      <c r="T28" s="48" t="s">
        <v>129</v>
      </c>
      <c r="Y28" s="27"/>
      <c r="AB28" s="28"/>
    </row>
    <row r="29" spans="1:28" s="26" customFormat="1" ht="36" x14ac:dyDescent="0.25">
      <c r="A29" s="47" t="s">
        <v>389</v>
      </c>
      <c r="B29" s="47" t="s">
        <v>390</v>
      </c>
      <c r="C29" s="47" t="s">
        <v>391</v>
      </c>
      <c r="D29" s="50" t="s">
        <v>392</v>
      </c>
      <c r="E29" s="50">
        <v>1</v>
      </c>
      <c r="F29" s="50"/>
      <c r="G29" s="50"/>
      <c r="H29" s="50"/>
      <c r="I29" s="50">
        <f>+SUM(Tabla13[[#This Row],[PRIMER TRIMESTRE]:[CUARTO TRIMESTRE]])</f>
        <v>1</v>
      </c>
      <c r="J29" s="51">
        <v>2500</v>
      </c>
      <c r="K29" s="51">
        <f>+Tabla13[[#This Row],[PRIMER TRIMESTRE]]*Tabla13[[#This Row],[PRECIO UNITARIO ESTIMADO]]</f>
        <v>2500</v>
      </c>
      <c r="L29" s="51">
        <f>+Tabla13[[#This Row],[SEGUNDO TRIMESTRE]]*Tabla13[[#This Row],[PRECIO UNITARIO ESTIMADO]]</f>
        <v>0</v>
      </c>
      <c r="M29" s="51">
        <f>+Tabla13[[#This Row],[TERCER TRIMESTRE]]*Tabla13[[#This Row],[PRECIO UNITARIO ESTIMADO]]</f>
        <v>0</v>
      </c>
      <c r="N29" s="51">
        <f>+Tabla13[[#This Row],[CUARTO TRIMESTRE]]*Tabla13[[#This Row],[PRECIO UNITARIO ESTIMADO]]</f>
        <v>0</v>
      </c>
      <c r="O29" s="52">
        <f>+Tabla13[[#This Row],[CANTIDAD TOTAL]]*Tabla13[[#This Row],[PRECIO UNITARIO ESTIMADO]]</f>
        <v>2500</v>
      </c>
      <c r="P29" s="56">
        <f>+SUM(O29:O30)</f>
        <v>4000</v>
      </c>
      <c r="Q29" s="50" t="s">
        <v>17</v>
      </c>
      <c r="R29" s="50" t="s">
        <v>62</v>
      </c>
      <c r="S29" s="51"/>
      <c r="T29" s="48" t="s">
        <v>393</v>
      </c>
      <c r="Y29" s="27"/>
      <c r="AB29" s="28"/>
    </row>
    <row r="30" spans="1:28" s="26" customFormat="1" ht="36" x14ac:dyDescent="0.25">
      <c r="A30" s="47" t="s">
        <v>389</v>
      </c>
      <c r="B30" s="47" t="s">
        <v>390</v>
      </c>
      <c r="C30" s="47" t="s">
        <v>394</v>
      </c>
      <c r="D30" s="50" t="s">
        <v>392</v>
      </c>
      <c r="E30" s="50">
        <v>1</v>
      </c>
      <c r="F30" s="50"/>
      <c r="G30" s="50"/>
      <c r="H30" s="50"/>
      <c r="I30" s="50">
        <f>+SUM(Tabla13[[#This Row],[PRIMER TRIMESTRE]:[CUARTO TRIMESTRE]])</f>
        <v>1</v>
      </c>
      <c r="J30" s="54">
        <v>1500</v>
      </c>
      <c r="K30" s="54">
        <f>+Tabla13[[#This Row],[PRIMER TRIMESTRE]]*Tabla13[[#This Row],[PRECIO UNITARIO ESTIMADO]]</f>
        <v>1500</v>
      </c>
      <c r="L30" s="54">
        <f>+Tabla13[[#This Row],[SEGUNDO TRIMESTRE]]*Tabla13[[#This Row],[PRECIO UNITARIO ESTIMADO]]</f>
        <v>0</v>
      </c>
      <c r="M30" s="54">
        <f>+Tabla13[[#This Row],[TERCER TRIMESTRE]]*Tabla13[[#This Row],[PRECIO UNITARIO ESTIMADO]]</f>
        <v>0</v>
      </c>
      <c r="N30" s="54">
        <f>+Tabla13[[#This Row],[CUARTO TRIMESTRE]]*Tabla13[[#This Row],[PRECIO UNITARIO ESTIMADO]]</f>
        <v>0</v>
      </c>
      <c r="O30" s="52">
        <f>+Tabla13[[#This Row],[CANTIDAD TOTAL]]*Tabla13[[#This Row],[PRECIO UNITARIO ESTIMADO]]</f>
        <v>1500</v>
      </c>
      <c r="P30" s="49"/>
      <c r="Q30" s="50" t="s">
        <v>17</v>
      </c>
      <c r="R30" s="50" t="s">
        <v>62</v>
      </c>
      <c r="S30" s="54"/>
      <c r="T30" s="48" t="s">
        <v>393</v>
      </c>
      <c r="Y30" s="27"/>
      <c r="AB30" s="28"/>
    </row>
    <row r="31" spans="1:28" s="26" customFormat="1" ht="36" x14ac:dyDescent="0.25">
      <c r="A31" s="47" t="s">
        <v>227</v>
      </c>
      <c r="B31" s="47" t="s">
        <v>228</v>
      </c>
      <c r="C31" s="47" t="s">
        <v>229</v>
      </c>
      <c r="D31" s="50" t="s">
        <v>69</v>
      </c>
      <c r="E31" s="50"/>
      <c r="F31" s="50">
        <v>1</v>
      </c>
      <c r="G31" s="50"/>
      <c r="H31" s="50"/>
      <c r="I31" s="50">
        <f>+SUM(Tabla13[[#This Row],[PRIMER TRIMESTRE]:[CUARTO TRIMESTRE]])</f>
        <v>1</v>
      </c>
      <c r="J31" s="51">
        <v>5000</v>
      </c>
      <c r="K31" s="51">
        <f>+Tabla13[[#This Row],[PRIMER TRIMESTRE]]*Tabla13[[#This Row],[PRECIO UNITARIO ESTIMADO]]</f>
        <v>0</v>
      </c>
      <c r="L31" s="51">
        <f>+Tabla13[[#This Row],[SEGUNDO TRIMESTRE]]*Tabla13[[#This Row],[PRECIO UNITARIO ESTIMADO]]</f>
        <v>5000</v>
      </c>
      <c r="M31" s="51">
        <f>+Tabla13[[#This Row],[TERCER TRIMESTRE]]*Tabla13[[#This Row],[PRECIO UNITARIO ESTIMADO]]</f>
        <v>0</v>
      </c>
      <c r="N31" s="51">
        <f>+Tabla13[[#This Row],[CUARTO TRIMESTRE]]*Tabla13[[#This Row],[PRECIO UNITARIO ESTIMADO]]</f>
        <v>0</v>
      </c>
      <c r="O31" s="52">
        <f>+Tabla13[[#This Row],[CANTIDAD TOTAL]]*Tabla13[[#This Row],[PRECIO UNITARIO ESTIMADO]]</f>
        <v>5000</v>
      </c>
      <c r="P31" s="53">
        <f>+Tabla13[[#This Row],[COSTO TOTAL UNITARIO ESTIMADO]]</f>
        <v>5000</v>
      </c>
      <c r="Q31" s="50" t="s">
        <v>17</v>
      </c>
      <c r="R31" s="50"/>
      <c r="S31" s="51"/>
      <c r="T31" s="39" t="s">
        <v>230</v>
      </c>
      <c r="Y31" s="27"/>
      <c r="AB31" s="28"/>
    </row>
    <row r="32" spans="1:28" s="26" customFormat="1" ht="57.75" customHeight="1" x14ac:dyDescent="0.25">
      <c r="A32" s="47" t="s">
        <v>28</v>
      </c>
      <c r="B32" s="47" t="s">
        <v>231</v>
      </c>
      <c r="C32" s="47" t="s">
        <v>232</v>
      </c>
      <c r="D32" s="50" t="s">
        <v>210</v>
      </c>
      <c r="E32" s="50"/>
      <c r="F32" s="50">
        <v>85</v>
      </c>
      <c r="G32" s="50"/>
      <c r="H32" s="50"/>
      <c r="I32" s="50">
        <f>+SUM(Tabla13[[#This Row],[PRIMER TRIMESTRE]:[CUARTO TRIMESTRE]])</f>
        <v>85</v>
      </c>
      <c r="J32" s="51">
        <v>300</v>
      </c>
      <c r="K32" s="51">
        <f>+Tabla13[[#This Row],[PRIMER TRIMESTRE]]*Tabla13[[#This Row],[PRECIO UNITARIO ESTIMADO]]</f>
        <v>0</v>
      </c>
      <c r="L32" s="51">
        <f>+Tabla13[[#This Row],[SEGUNDO TRIMESTRE]]*Tabla13[[#This Row],[PRECIO UNITARIO ESTIMADO]]</f>
        <v>25500</v>
      </c>
      <c r="M32" s="51">
        <f>+Tabla13[[#This Row],[TERCER TRIMESTRE]]*Tabla13[[#This Row],[PRECIO UNITARIO ESTIMADO]]</f>
        <v>0</v>
      </c>
      <c r="N32" s="51">
        <f>+Tabla13[[#This Row],[CUARTO TRIMESTRE]]*Tabla13[[#This Row],[PRECIO UNITARIO ESTIMADO]]</f>
        <v>0</v>
      </c>
      <c r="O32" s="52">
        <f>+Tabla13[[#This Row],[CANTIDAD TOTAL]]*Tabla13[[#This Row],[PRECIO UNITARIO ESTIMADO]]</f>
        <v>25500</v>
      </c>
      <c r="P32" s="53">
        <f>+Tabla13[[#This Row],[COSTO TOTAL UNITARIO ESTIMADO]]</f>
        <v>25500</v>
      </c>
      <c r="Q32" s="50" t="s">
        <v>17</v>
      </c>
      <c r="R32" s="50" t="s">
        <v>62</v>
      </c>
      <c r="S32" s="51"/>
      <c r="T32" s="39" t="s">
        <v>230</v>
      </c>
      <c r="Y32" s="27"/>
      <c r="AB32" s="28"/>
    </row>
    <row r="33" spans="1:28" s="26" customFormat="1" ht="36" x14ac:dyDescent="0.25">
      <c r="A33" s="47" t="s">
        <v>29</v>
      </c>
      <c r="B33" s="47" t="s">
        <v>323</v>
      </c>
      <c r="C33" s="47" t="s">
        <v>324</v>
      </c>
      <c r="D33" s="50" t="s">
        <v>316</v>
      </c>
      <c r="E33" s="50">
        <v>3</v>
      </c>
      <c r="F33" s="50">
        <v>3</v>
      </c>
      <c r="G33" s="50">
        <v>3</v>
      </c>
      <c r="H33" s="50">
        <v>3</v>
      </c>
      <c r="I33" s="50">
        <f>+SUM(Tabla13[[#This Row],[PRIMER TRIMESTRE]:[CUARTO TRIMESTRE]])</f>
        <v>12</v>
      </c>
      <c r="J33" s="54">
        <v>10000</v>
      </c>
      <c r="K33" s="54">
        <f>+Tabla13[[#This Row],[PRIMER TRIMESTRE]]*Tabla13[[#This Row],[PRECIO UNITARIO ESTIMADO]]</f>
        <v>30000</v>
      </c>
      <c r="L33" s="54">
        <f>+Tabla13[[#This Row],[SEGUNDO TRIMESTRE]]*Tabla13[[#This Row],[PRECIO UNITARIO ESTIMADO]]</f>
        <v>30000</v>
      </c>
      <c r="M33" s="54">
        <f>+Tabla13[[#This Row],[TERCER TRIMESTRE]]*Tabla13[[#This Row],[PRECIO UNITARIO ESTIMADO]]</f>
        <v>30000</v>
      </c>
      <c r="N33" s="54">
        <f>+Tabla13[[#This Row],[CUARTO TRIMESTRE]]*Tabla13[[#This Row],[PRECIO UNITARIO ESTIMADO]]</f>
        <v>30000</v>
      </c>
      <c r="O33" s="52">
        <f>+Tabla13[[#This Row],[CANTIDAD TOTAL]]*Tabla13[[#This Row],[PRECIO UNITARIO ESTIMADO]]</f>
        <v>120000</v>
      </c>
      <c r="P33" s="49">
        <f>+Tabla13[[#This Row],[COSTO TOTAL UNITARIO ESTIMADO]]</f>
        <v>120000</v>
      </c>
      <c r="Q33" s="50" t="s">
        <v>16</v>
      </c>
      <c r="R33" s="50" t="s">
        <v>62</v>
      </c>
      <c r="S33" s="54"/>
      <c r="T33" s="48" t="s">
        <v>309</v>
      </c>
      <c r="Y33" s="27"/>
      <c r="AB33" s="28"/>
    </row>
    <row r="34" spans="1:28" s="26" customFormat="1" ht="54" x14ac:dyDescent="0.25">
      <c r="A34" s="47" t="s">
        <v>30</v>
      </c>
      <c r="B34" s="47" t="s">
        <v>395</v>
      </c>
      <c r="C34" s="47" t="s">
        <v>396</v>
      </c>
      <c r="D34" s="50" t="s">
        <v>392</v>
      </c>
      <c r="E34" s="50">
        <v>1</v>
      </c>
      <c r="F34" s="50"/>
      <c r="G34" s="50"/>
      <c r="H34" s="50"/>
      <c r="I34" s="50">
        <f>+SUM(Tabla13[[#This Row],[PRIMER TRIMESTRE]:[CUARTO TRIMESTRE]])</f>
        <v>1</v>
      </c>
      <c r="J34" s="54">
        <v>230000</v>
      </c>
      <c r="K34" s="54">
        <f>+Tabla13[[#This Row],[PRIMER TRIMESTRE]]*Tabla13[[#This Row],[PRECIO UNITARIO ESTIMADO]]</f>
        <v>230000</v>
      </c>
      <c r="L34" s="54">
        <f>+Tabla13[[#This Row],[SEGUNDO TRIMESTRE]]*Tabla13[[#This Row],[PRECIO UNITARIO ESTIMADO]]</f>
        <v>0</v>
      </c>
      <c r="M34" s="54">
        <f>+Tabla13[[#This Row],[TERCER TRIMESTRE]]*Tabla13[[#This Row],[PRECIO UNITARIO ESTIMADO]]</f>
        <v>0</v>
      </c>
      <c r="N34" s="54">
        <f>+Tabla13[[#This Row],[CUARTO TRIMESTRE]]*Tabla13[[#This Row],[PRECIO UNITARIO ESTIMADO]]</f>
        <v>0</v>
      </c>
      <c r="O34" s="52">
        <f>+Tabla13[[#This Row],[CANTIDAD TOTAL]]*Tabla13[[#This Row],[PRECIO UNITARIO ESTIMADO]]</f>
        <v>230000</v>
      </c>
      <c r="P34" s="49">
        <f>+SUM(O34:O52)</f>
        <v>807350</v>
      </c>
      <c r="Q34" s="50" t="s">
        <v>16</v>
      </c>
      <c r="R34" s="50"/>
      <c r="S34" s="54"/>
      <c r="T34" s="48" t="s">
        <v>397</v>
      </c>
      <c r="Y34" s="27"/>
      <c r="AB34" s="28" t="s">
        <v>19</v>
      </c>
    </row>
    <row r="35" spans="1:28" s="26" customFormat="1" ht="36" x14ac:dyDescent="0.25">
      <c r="A35" s="47" t="s">
        <v>30</v>
      </c>
      <c r="B35" s="47" t="s">
        <v>398</v>
      </c>
      <c r="C35" s="47" t="s">
        <v>506</v>
      </c>
      <c r="D35" s="50" t="s">
        <v>392</v>
      </c>
      <c r="E35" s="50"/>
      <c r="F35" s="50"/>
      <c r="G35" s="50">
        <v>1</v>
      </c>
      <c r="H35" s="50"/>
      <c r="I35" s="50">
        <f>+SUM(Tabla13[[#This Row],[PRIMER TRIMESTRE]:[CUARTO TRIMESTRE]])</f>
        <v>1</v>
      </c>
      <c r="J35" s="54">
        <v>12000</v>
      </c>
      <c r="K35" s="54">
        <f>+Tabla13[[#This Row],[PRIMER TRIMESTRE]]*Tabla13[[#This Row],[PRECIO UNITARIO ESTIMADO]]</f>
        <v>0</v>
      </c>
      <c r="L35" s="54">
        <f>+Tabla13[[#This Row],[SEGUNDO TRIMESTRE]]*Tabla13[[#This Row],[PRECIO UNITARIO ESTIMADO]]</f>
        <v>0</v>
      </c>
      <c r="M35" s="54">
        <f>+Tabla13[[#This Row],[TERCER TRIMESTRE]]*Tabla13[[#This Row],[PRECIO UNITARIO ESTIMADO]]</f>
        <v>12000</v>
      </c>
      <c r="N35" s="54">
        <f>+Tabla13[[#This Row],[CUARTO TRIMESTRE]]*Tabla13[[#This Row],[PRECIO UNITARIO ESTIMADO]]</f>
        <v>0</v>
      </c>
      <c r="O35" s="52">
        <f>+Tabla13[[#This Row],[CANTIDAD TOTAL]]*Tabla13[[#This Row],[PRECIO UNITARIO ESTIMADO]]</f>
        <v>12000</v>
      </c>
      <c r="P35" s="49"/>
      <c r="Q35" s="50" t="s">
        <v>17</v>
      </c>
      <c r="R35" s="50" t="s">
        <v>62</v>
      </c>
      <c r="S35" s="54"/>
      <c r="T35" s="48" t="s">
        <v>393</v>
      </c>
      <c r="Y35" s="27"/>
    </row>
    <row r="36" spans="1:28" s="26" customFormat="1" ht="36" x14ac:dyDescent="0.25">
      <c r="A36" s="47" t="s">
        <v>30</v>
      </c>
      <c r="B36" s="47" t="s">
        <v>395</v>
      </c>
      <c r="C36" s="47" t="s">
        <v>399</v>
      </c>
      <c r="D36" s="50" t="s">
        <v>392</v>
      </c>
      <c r="E36" s="50"/>
      <c r="F36" s="50">
        <v>1</v>
      </c>
      <c r="G36" s="50"/>
      <c r="H36" s="50"/>
      <c r="I36" s="50">
        <f>+SUM(Tabla13[[#This Row],[PRIMER TRIMESTRE]:[CUARTO TRIMESTRE]])</f>
        <v>1</v>
      </c>
      <c r="J36" s="54">
        <v>15000</v>
      </c>
      <c r="K36" s="54">
        <f>+Tabla13[[#This Row],[PRIMER TRIMESTRE]]*Tabla13[[#This Row],[PRECIO UNITARIO ESTIMADO]]</f>
        <v>0</v>
      </c>
      <c r="L36" s="54">
        <f>+Tabla13[[#This Row],[SEGUNDO TRIMESTRE]]*Tabla13[[#This Row],[PRECIO UNITARIO ESTIMADO]]</f>
        <v>15000</v>
      </c>
      <c r="M36" s="54">
        <f>+Tabla13[[#This Row],[TERCER TRIMESTRE]]*Tabla13[[#This Row],[PRECIO UNITARIO ESTIMADO]]</f>
        <v>0</v>
      </c>
      <c r="N36" s="54">
        <f>+Tabla13[[#This Row],[CUARTO TRIMESTRE]]*Tabla13[[#This Row],[PRECIO UNITARIO ESTIMADO]]</f>
        <v>0</v>
      </c>
      <c r="O36" s="52">
        <f>+Tabla13[[#This Row],[CANTIDAD TOTAL]]*Tabla13[[#This Row],[PRECIO UNITARIO ESTIMADO]]</f>
        <v>15000</v>
      </c>
      <c r="P36" s="49"/>
      <c r="Q36" s="50" t="s">
        <v>17</v>
      </c>
      <c r="R36" s="50" t="s">
        <v>62</v>
      </c>
      <c r="S36" s="54"/>
      <c r="T36" s="48" t="s">
        <v>393</v>
      </c>
      <c r="Y36" s="27"/>
    </row>
    <row r="37" spans="1:28" s="26" customFormat="1" ht="36" x14ac:dyDescent="0.25">
      <c r="A37" s="47" t="s">
        <v>30</v>
      </c>
      <c r="B37" s="47" t="s">
        <v>323</v>
      </c>
      <c r="C37" s="47" t="s">
        <v>400</v>
      </c>
      <c r="D37" s="50" t="s">
        <v>392</v>
      </c>
      <c r="E37" s="50"/>
      <c r="F37" s="50"/>
      <c r="G37" s="50">
        <v>3</v>
      </c>
      <c r="H37" s="50"/>
      <c r="I37" s="50">
        <f>+SUM(Tabla13[[#This Row],[PRIMER TRIMESTRE]:[CUARTO TRIMESTRE]])</f>
        <v>3</v>
      </c>
      <c r="J37" s="54">
        <v>1200</v>
      </c>
      <c r="K37" s="54">
        <f>+Tabla13[[#This Row],[PRIMER TRIMESTRE]]*Tabla13[[#This Row],[PRECIO UNITARIO ESTIMADO]]</f>
        <v>0</v>
      </c>
      <c r="L37" s="54">
        <f>+Tabla13[[#This Row],[SEGUNDO TRIMESTRE]]*Tabla13[[#This Row],[PRECIO UNITARIO ESTIMADO]]</f>
        <v>0</v>
      </c>
      <c r="M37" s="54">
        <f>+Tabla13[[#This Row],[TERCER TRIMESTRE]]*Tabla13[[#This Row],[PRECIO UNITARIO ESTIMADO]]</f>
        <v>3600</v>
      </c>
      <c r="N37" s="54">
        <f>+Tabla13[[#This Row],[CUARTO TRIMESTRE]]*Tabla13[[#This Row],[PRECIO UNITARIO ESTIMADO]]</f>
        <v>0</v>
      </c>
      <c r="O37" s="52">
        <f>+Tabla13[[#This Row],[CANTIDAD TOTAL]]*Tabla13[[#This Row],[PRECIO UNITARIO ESTIMADO]]</f>
        <v>3600</v>
      </c>
      <c r="P37" s="49"/>
      <c r="Q37" s="50" t="s">
        <v>17</v>
      </c>
      <c r="R37" s="50" t="s">
        <v>62</v>
      </c>
      <c r="S37" s="54"/>
      <c r="T37" s="48" t="s">
        <v>393</v>
      </c>
      <c r="X37" s="27"/>
    </row>
    <row r="38" spans="1:28" s="26" customFormat="1" ht="36" x14ac:dyDescent="0.25">
      <c r="A38" s="47" t="s">
        <v>30</v>
      </c>
      <c r="B38" s="47" t="s">
        <v>401</v>
      </c>
      <c r="C38" s="47" t="s">
        <v>505</v>
      </c>
      <c r="D38" s="50" t="s">
        <v>392</v>
      </c>
      <c r="E38" s="50"/>
      <c r="F38" s="50">
        <v>1</v>
      </c>
      <c r="G38" s="50"/>
      <c r="H38" s="50"/>
      <c r="I38" s="50">
        <f>+SUM(Tabla13[[#This Row],[PRIMER TRIMESTRE]:[CUARTO TRIMESTRE]])</f>
        <v>1</v>
      </c>
      <c r="J38" s="54">
        <v>10000</v>
      </c>
      <c r="K38" s="54">
        <f>+Tabla13[[#This Row],[PRIMER TRIMESTRE]]*Tabla13[[#This Row],[PRECIO UNITARIO ESTIMADO]]</f>
        <v>0</v>
      </c>
      <c r="L38" s="54">
        <f>+Tabla13[[#This Row],[SEGUNDO TRIMESTRE]]*Tabla13[[#This Row],[PRECIO UNITARIO ESTIMADO]]</f>
        <v>10000</v>
      </c>
      <c r="M38" s="54">
        <f>+Tabla13[[#This Row],[TERCER TRIMESTRE]]*Tabla13[[#This Row],[PRECIO UNITARIO ESTIMADO]]</f>
        <v>0</v>
      </c>
      <c r="N38" s="54">
        <f>+Tabla13[[#This Row],[CUARTO TRIMESTRE]]*Tabla13[[#This Row],[PRECIO UNITARIO ESTIMADO]]</f>
        <v>0</v>
      </c>
      <c r="O38" s="52">
        <f>+Tabla13[[#This Row],[CANTIDAD TOTAL]]*Tabla13[[#This Row],[PRECIO UNITARIO ESTIMADO]]</f>
        <v>10000</v>
      </c>
      <c r="P38" s="49"/>
      <c r="Q38" s="50" t="s">
        <v>17</v>
      </c>
      <c r="R38" s="50" t="s">
        <v>62</v>
      </c>
      <c r="S38" s="54"/>
      <c r="T38" s="48" t="s">
        <v>393</v>
      </c>
      <c r="Y38" s="27"/>
    </row>
    <row r="39" spans="1:28" s="26" customFormat="1" ht="36" x14ac:dyDescent="0.25">
      <c r="A39" s="47" t="s">
        <v>30</v>
      </c>
      <c r="B39" s="47" t="s">
        <v>76</v>
      </c>
      <c r="C39" s="47" t="s">
        <v>402</v>
      </c>
      <c r="D39" s="50" t="s">
        <v>392</v>
      </c>
      <c r="E39" s="50"/>
      <c r="F39" s="50">
        <v>3</v>
      </c>
      <c r="G39" s="50"/>
      <c r="H39" s="50"/>
      <c r="I39" s="50">
        <f>+SUM(Tabla13[[#This Row],[PRIMER TRIMESTRE]:[CUARTO TRIMESTRE]])</f>
        <v>3</v>
      </c>
      <c r="J39" s="54">
        <v>1200</v>
      </c>
      <c r="K39" s="54">
        <f>+Tabla13[[#This Row],[PRIMER TRIMESTRE]]*Tabla13[[#This Row],[PRECIO UNITARIO ESTIMADO]]</f>
        <v>0</v>
      </c>
      <c r="L39" s="54">
        <f>+Tabla13[[#This Row],[SEGUNDO TRIMESTRE]]*Tabla13[[#This Row],[PRECIO UNITARIO ESTIMADO]]</f>
        <v>3600</v>
      </c>
      <c r="M39" s="54">
        <f>+Tabla13[[#This Row],[TERCER TRIMESTRE]]*Tabla13[[#This Row],[PRECIO UNITARIO ESTIMADO]]</f>
        <v>0</v>
      </c>
      <c r="N39" s="54">
        <f>+Tabla13[[#This Row],[CUARTO TRIMESTRE]]*Tabla13[[#This Row],[PRECIO UNITARIO ESTIMADO]]</f>
        <v>0</v>
      </c>
      <c r="O39" s="52">
        <f>+Tabla13[[#This Row],[CANTIDAD TOTAL]]*Tabla13[[#This Row],[PRECIO UNITARIO ESTIMADO]]</f>
        <v>3600</v>
      </c>
      <c r="P39" s="49"/>
      <c r="Q39" s="50" t="s">
        <v>17</v>
      </c>
      <c r="R39" s="50" t="s">
        <v>62</v>
      </c>
      <c r="S39" s="54"/>
      <c r="T39" s="48" t="s">
        <v>393</v>
      </c>
      <c r="Y39" s="27"/>
    </row>
    <row r="40" spans="1:28" s="26" customFormat="1" ht="36" x14ac:dyDescent="0.25">
      <c r="A40" s="47" t="s">
        <v>30</v>
      </c>
      <c r="B40" s="47" t="s">
        <v>76</v>
      </c>
      <c r="C40" s="47" t="s">
        <v>402</v>
      </c>
      <c r="D40" s="50" t="s">
        <v>392</v>
      </c>
      <c r="E40" s="50">
        <v>1</v>
      </c>
      <c r="F40" s="50"/>
      <c r="G40" s="50"/>
      <c r="H40" s="50"/>
      <c r="I40" s="50">
        <f>+SUM(Tabla13[[#This Row],[PRIMER TRIMESTRE]:[CUARTO TRIMESTRE]])</f>
        <v>1</v>
      </c>
      <c r="J40" s="54">
        <v>1200</v>
      </c>
      <c r="K40" s="54">
        <f>+Tabla13[[#This Row],[PRIMER TRIMESTRE]]*Tabla13[[#This Row],[PRECIO UNITARIO ESTIMADO]]</f>
        <v>1200</v>
      </c>
      <c r="L40" s="54">
        <f>+Tabla13[[#This Row],[SEGUNDO TRIMESTRE]]*Tabla13[[#This Row],[PRECIO UNITARIO ESTIMADO]]</f>
        <v>0</v>
      </c>
      <c r="M40" s="54">
        <f>+Tabla13[[#This Row],[TERCER TRIMESTRE]]*Tabla13[[#This Row],[PRECIO UNITARIO ESTIMADO]]</f>
        <v>0</v>
      </c>
      <c r="N40" s="54">
        <f>+Tabla13[[#This Row],[CUARTO TRIMESTRE]]*Tabla13[[#This Row],[PRECIO UNITARIO ESTIMADO]]</f>
        <v>0</v>
      </c>
      <c r="O40" s="52">
        <f>+Tabla13[[#This Row],[CANTIDAD TOTAL]]*Tabla13[[#This Row],[PRECIO UNITARIO ESTIMADO]]</f>
        <v>1200</v>
      </c>
      <c r="P40" s="49"/>
      <c r="Q40" s="50" t="s">
        <v>17</v>
      </c>
      <c r="R40" s="50" t="s">
        <v>62</v>
      </c>
      <c r="S40" s="54"/>
      <c r="T40" s="48" t="s">
        <v>393</v>
      </c>
      <c r="Y40" s="27"/>
    </row>
    <row r="41" spans="1:28" s="26" customFormat="1" ht="36" x14ac:dyDescent="0.25">
      <c r="A41" s="47" t="s">
        <v>30</v>
      </c>
      <c r="B41" s="47" t="s">
        <v>403</v>
      </c>
      <c r="C41" s="47" t="s">
        <v>404</v>
      </c>
      <c r="D41" s="50" t="s">
        <v>392</v>
      </c>
      <c r="E41" s="50"/>
      <c r="F41" s="50">
        <v>10</v>
      </c>
      <c r="G41" s="50"/>
      <c r="H41" s="50"/>
      <c r="I41" s="50">
        <f>+SUM(Tabla13[[#This Row],[PRIMER TRIMESTRE]:[CUARTO TRIMESTRE]])</f>
        <v>10</v>
      </c>
      <c r="J41" s="54">
        <v>750</v>
      </c>
      <c r="K41" s="54">
        <f>+Tabla13[[#This Row],[PRIMER TRIMESTRE]]*Tabla13[[#This Row],[PRECIO UNITARIO ESTIMADO]]</f>
        <v>0</v>
      </c>
      <c r="L41" s="54">
        <f>+Tabla13[[#This Row],[SEGUNDO TRIMESTRE]]*Tabla13[[#This Row],[PRECIO UNITARIO ESTIMADO]]</f>
        <v>7500</v>
      </c>
      <c r="M41" s="54">
        <f>+Tabla13[[#This Row],[TERCER TRIMESTRE]]*Tabla13[[#This Row],[PRECIO UNITARIO ESTIMADO]]</f>
        <v>0</v>
      </c>
      <c r="N41" s="54">
        <f>+Tabla13[[#This Row],[CUARTO TRIMESTRE]]*Tabla13[[#This Row],[PRECIO UNITARIO ESTIMADO]]</f>
        <v>0</v>
      </c>
      <c r="O41" s="52">
        <f>+Tabla13[[#This Row],[CANTIDAD TOTAL]]*Tabla13[[#This Row],[PRECIO UNITARIO ESTIMADO]]</f>
        <v>7500</v>
      </c>
      <c r="P41" s="49"/>
      <c r="Q41" s="50" t="s">
        <v>17</v>
      </c>
      <c r="R41" s="50" t="s">
        <v>62</v>
      </c>
      <c r="S41" s="54"/>
      <c r="T41" s="48" t="s">
        <v>393</v>
      </c>
      <c r="Y41" s="27"/>
    </row>
    <row r="42" spans="1:28" s="26" customFormat="1" ht="36" x14ac:dyDescent="0.25">
      <c r="A42" s="47" t="s">
        <v>30</v>
      </c>
      <c r="B42" s="47" t="s">
        <v>76</v>
      </c>
      <c r="C42" s="47" t="s">
        <v>405</v>
      </c>
      <c r="D42" s="50" t="s">
        <v>392</v>
      </c>
      <c r="E42" s="50">
        <v>1</v>
      </c>
      <c r="F42" s="50"/>
      <c r="G42" s="50"/>
      <c r="H42" s="50"/>
      <c r="I42" s="50">
        <f>+SUM(Tabla13[[#This Row],[PRIMER TRIMESTRE]:[CUARTO TRIMESTRE]])</f>
        <v>1</v>
      </c>
      <c r="J42" s="54">
        <v>2500</v>
      </c>
      <c r="K42" s="54">
        <f>+Tabla13[[#This Row],[PRIMER TRIMESTRE]]*Tabla13[[#This Row],[PRECIO UNITARIO ESTIMADO]]</f>
        <v>2500</v>
      </c>
      <c r="L42" s="54">
        <f>+Tabla13[[#This Row],[SEGUNDO TRIMESTRE]]*Tabla13[[#This Row],[PRECIO UNITARIO ESTIMADO]]</f>
        <v>0</v>
      </c>
      <c r="M42" s="54">
        <f>+Tabla13[[#This Row],[TERCER TRIMESTRE]]*Tabla13[[#This Row],[PRECIO UNITARIO ESTIMADO]]</f>
        <v>0</v>
      </c>
      <c r="N42" s="54">
        <f>+Tabla13[[#This Row],[CUARTO TRIMESTRE]]*Tabla13[[#This Row],[PRECIO UNITARIO ESTIMADO]]</f>
        <v>0</v>
      </c>
      <c r="O42" s="52">
        <f>+Tabla13[[#This Row],[CANTIDAD TOTAL]]*Tabla13[[#This Row],[PRECIO UNITARIO ESTIMADO]]</f>
        <v>2500</v>
      </c>
      <c r="P42" s="49"/>
      <c r="Q42" s="50" t="s">
        <v>17</v>
      </c>
      <c r="R42" s="50" t="s">
        <v>62</v>
      </c>
      <c r="S42" s="54"/>
      <c r="T42" s="48" t="s">
        <v>393</v>
      </c>
      <c r="Y42" s="27"/>
    </row>
    <row r="43" spans="1:28" s="26" customFormat="1" ht="36" x14ac:dyDescent="0.25">
      <c r="A43" s="47" t="s">
        <v>30</v>
      </c>
      <c r="B43" s="47" t="s">
        <v>401</v>
      </c>
      <c r="C43" s="47" t="s">
        <v>406</v>
      </c>
      <c r="D43" s="50" t="s">
        <v>392</v>
      </c>
      <c r="E43" s="50"/>
      <c r="F43" s="50">
        <v>1</v>
      </c>
      <c r="G43" s="50"/>
      <c r="H43" s="50"/>
      <c r="I43" s="50">
        <f>+SUM(Tabla13[[#This Row],[PRIMER TRIMESTRE]:[CUARTO TRIMESTRE]])</f>
        <v>1</v>
      </c>
      <c r="J43" s="54">
        <v>69000</v>
      </c>
      <c r="K43" s="54">
        <f>+Tabla13[[#This Row],[PRIMER TRIMESTRE]]*Tabla13[[#This Row],[PRECIO UNITARIO ESTIMADO]]</f>
        <v>0</v>
      </c>
      <c r="L43" s="54">
        <f>+Tabla13[[#This Row],[SEGUNDO TRIMESTRE]]*Tabla13[[#This Row],[PRECIO UNITARIO ESTIMADO]]</f>
        <v>69000</v>
      </c>
      <c r="M43" s="54">
        <f>+Tabla13[[#This Row],[TERCER TRIMESTRE]]*Tabla13[[#This Row],[PRECIO UNITARIO ESTIMADO]]</f>
        <v>0</v>
      </c>
      <c r="N43" s="54">
        <f>+Tabla13[[#This Row],[CUARTO TRIMESTRE]]*Tabla13[[#This Row],[PRECIO UNITARIO ESTIMADO]]</f>
        <v>0</v>
      </c>
      <c r="O43" s="52">
        <f>+Tabla13[[#This Row],[CANTIDAD TOTAL]]*Tabla13[[#This Row],[PRECIO UNITARIO ESTIMADO]]</f>
        <v>69000</v>
      </c>
      <c r="P43" s="49"/>
      <c r="Q43" s="50" t="s">
        <v>17</v>
      </c>
      <c r="R43" s="50" t="s">
        <v>62</v>
      </c>
      <c r="S43" s="54"/>
      <c r="T43" s="48" t="s">
        <v>393</v>
      </c>
      <c r="Y43" s="27"/>
    </row>
    <row r="44" spans="1:28" s="26" customFormat="1" ht="36" x14ac:dyDescent="0.25">
      <c r="A44" s="47" t="s">
        <v>30</v>
      </c>
      <c r="B44" s="47" t="s">
        <v>401</v>
      </c>
      <c r="C44" s="47" t="s">
        <v>407</v>
      </c>
      <c r="D44" s="50" t="s">
        <v>392</v>
      </c>
      <c r="E44" s="50">
        <v>1</v>
      </c>
      <c r="F44" s="50"/>
      <c r="G44" s="50"/>
      <c r="H44" s="50"/>
      <c r="I44" s="50">
        <f>+SUM(Tabla13[[#This Row],[PRIMER TRIMESTRE]:[CUARTO TRIMESTRE]])</f>
        <v>1</v>
      </c>
      <c r="J44" s="54">
        <v>9200</v>
      </c>
      <c r="K44" s="54">
        <f>+Tabla13[[#This Row],[PRIMER TRIMESTRE]]*Tabla13[[#This Row],[PRECIO UNITARIO ESTIMADO]]</f>
        <v>9200</v>
      </c>
      <c r="L44" s="54">
        <f>+Tabla13[[#This Row],[SEGUNDO TRIMESTRE]]*Tabla13[[#This Row],[PRECIO UNITARIO ESTIMADO]]</f>
        <v>0</v>
      </c>
      <c r="M44" s="54">
        <f>+Tabla13[[#This Row],[TERCER TRIMESTRE]]*Tabla13[[#This Row],[PRECIO UNITARIO ESTIMADO]]</f>
        <v>0</v>
      </c>
      <c r="N44" s="54">
        <f>+Tabla13[[#This Row],[CUARTO TRIMESTRE]]*Tabla13[[#This Row],[PRECIO UNITARIO ESTIMADO]]</f>
        <v>0</v>
      </c>
      <c r="O44" s="52">
        <f>+Tabla13[[#This Row],[CANTIDAD TOTAL]]*Tabla13[[#This Row],[PRECIO UNITARIO ESTIMADO]]</f>
        <v>9200</v>
      </c>
      <c r="P44" s="49"/>
      <c r="Q44" s="50" t="s">
        <v>17</v>
      </c>
      <c r="R44" s="50" t="s">
        <v>62</v>
      </c>
      <c r="S44" s="54"/>
      <c r="T44" s="48" t="s">
        <v>393</v>
      </c>
      <c r="Y44" s="27"/>
    </row>
    <row r="45" spans="1:28" s="26" customFormat="1" ht="36" x14ac:dyDescent="0.25">
      <c r="A45" s="47" t="s">
        <v>30</v>
      </c>
      <c r="B45" s="47" t="s">
        <v>76</v>
      </c>
      <c r="C45" s="47" t="s">
        <v>408</v>
      </c>
      <c r="D45" s="50" t="s">
        <v>392</v>
      </c>
      <c r="E45" s="50"/>
      <c r="F45" s="50"/>
      <c r="G45" s="50"/>
      <c r="H45" s="50">
        <v>5</v>
      </c>
      <c r="I45" s="50">
        <f>+SUM(Tabla13[[#This Row],[PRIMER TRIMESTRE]:[CUARTO TRIMESTRE]])</f>
        <v>5</v>
      </c>
      <c r="J45" s="54">
        <v>1700</v>
      </c>
      <c r="K45" s="54">
        <f>+Tabla13[[#This Row],[PRIMER TRIMESTRE]]*Tabla13[[#This Row],[PRECIO UNITARIO ESTIMADO]]</f>
        <v>0</v>
      </c>
      <c r="L45" s="54">
        <f>+Tabla13[[#This Row],[SEGUNDO TRIMESTRE]]*Tabla13[[#This Row],[PRECIO UNITARIO ESTIMADO]]</f>
        <v>0</v>
      </c>
      <c r="M45" s="54">
        <f>+Tabla13[[#This Row],[TERCER TRIMESTRE]]*Tabla13[[#This Row],[PRECIO UNITARIO ESTIMADO]]</f>
        <v>0</v>
      </c>
      <c r="N45" s="54">
        <f>+Tabla13[[#This Row],[CUARTO TRIMESTRE]]*Tabla13[[#This Row],[PRECIO UNITARIO ESTIMADO]]</f>
        <v>8500</v>
      </c>
      <c r="O45" s="52">
        <f>+Tabla13[[#This Row],[CANTIDAD TOTAL]]*Tabla13[[#This Row],[PRECIO UNITARIO ESTIMADO]]</f>
        <v>8500</v>
      </c>
      <c r="P45" s="49"/>
      <c r="Q45" s="50" t="s">
        <v>17</v>
      </c>
      <c r="R45" s="50" t="s">
        <v>62</v>
      </c>
      <c r="S45" s="54"/>
      <c r="T45" s="48" t="s">
        <v>393</v>
      </c>
      <c r="Y45" s="27"/>
    </row>
    <row r="46" spans="1:28" s="26" customFormat="1" ht="36" x14ac:dyDescent="0.25">
      <c r="A46" s="47" t="s">
        <v>30</v>
      </c>
      <c r="B46" s="47" t="s">
        <v>395</v>
      </c>
      <c r="C46" s="47" t="s">
        <v>409</v>
      </c>
      <c r="D46" s="50" t="s">
        <v>392</v>
      </c>
      <c r="E46" s="50">
        <v>1</v>
      </c>
      <c r="F46" s="50"/>
      <c r="G46" s="50"/>
      <c r="H46" s="50"/>
      <c r="I46" s="50">
        <f>+SUM(Tabla13[[#This Row],[PRIMER TRIMESTRE]:[CUARTO TRIMESTRE]])</f>
        <v>1</v>
      </c>
      <c r="J46" s="54">
        <v>45000</v>
      </c>
      <c r="K46" s="54">
        <f>+Tabla13[[#This Row],[PRIMER TRIMESTRE]]*Tabla13[[#This Row],[PRECIO UNITARIO ESTIMADO]]</f>
        <v>45000</v>
      </c>
      <c r="L46" s="54">
        <f>+Tabla13[[#This Row],[SEGUNDO TRIMESTRE]]*Tabla13[[#This Row],[PRECIO UNITARIO ESTIMADO]]</f>
        <v>0</v>
      </c>
      <c r="M46" s="54">
        <f>+Tabla13[[#This Row],[TERCER TRIMESTRE]]*Tabla13[[#This Row],[PRECIO UNITARIO ESTIMADO]]</f>
        <v>0</v>
      </c>
      <c r="N46" s="54">
        <f>+Tabla13[[#This Row],[CUARTO TRIMESTRE]]*Tabla13[[#This Row],[PRECIO UNITARIO ESTIMADO]]</f>
        <v>0</v>
      </c>
      <c r="O46" s="52">
        <f>+Tabla13[[#This Row],[CANTIDAD TOTAL]]*Tabla13[[#This Row],[PRECIO UNITARIO ESTIMADO]]</f>
        <v>45000</v>
      </c>
      <c r="P46" s="49"/>
      <c r="Q46" s="50" t="s">
        <v>17</v>
      </c>
      <c r="R46" s="50" t="s">
        <v>62</v>
      </c>
      <c r="S46" s="54"/>
      <c r="T46" s="48" t="s">
        <v>393</v>
      </c>
      <c r="Y46" s="27"/>
    </row>
    <row r="47" spans="1:28" s="26" customFormat="1" ht="36" x14ac:dyDescent="0.25">
      <c r="A47" s="47" t="s">
        <v>30</v>
      </c>
      <c r="B47" s="47" t="s">
        <v>395</v>
      </c>
      <c r="C47" s="47" t="s">
        <v>410</v>
      </c>
      <c r="D47" s="50" t="s">
        <v>392</v>
      </c>
      <c r="E47" s="50">
        <v>1</v>
      </c>
      <c r="F47" s="50"/>
      <c r="G47" s="50"/>
      <c r="H47" s="50"/>
      <c r="I47" s="50">
        <f>+SUM(Tabla13[[#This Row],[PRIMER TRIMESTRE]:[CUARTO TRIMESTRE]])</f>
        <v>1</v>
      </c>
      <c r="J47" s="54">
        <v>40000</v>
      </c>
      <c r="K47" s="54">
        <f>+Tabla13[[#This Row],[PRIMER TRIMESTRE]]*Tabla13[[#This Row],[PRECIO UNITARIO ESTIMADO]]</f>
        <v>40000</v>
      </c>
      <c r="L47" s="54">
        <f>+Tabla13[[#This Row],[SEGUNDO TRIMESTRE]]*Tabla13[[#This Row],[PRECIO UNITARIO ESTIMADO]]</f>
        <v>0</v>
      </c>
      <c r="M47" s="54">
        <f>+Tabla13[[#This Row],[TERCER TRIMESTRE]]*Tabla13[[#This Row],[PRECIO UNITARIO ESTIMADO]]</f>
        <v>0</v>
      </c>
      <c r="N47" s="54">
        <f>+Tabla13[[#This Row],[CUARTO TRIMESTRE]]*Tabla13[[#This Row],[PRECIO UNITARIO ESTIMADO]]</f>
        <v>0</v>
      </c>
      <c r="O47" s="52">
        <f>+Tabla13[[#This Row],[CANTIDAD TOTAL]]*Tabla13[[#This Row],[PRECIO UNITARIO ESTIMADO]]</f>
        <v>40000</v>
      </c>
      <c r="P47" s="49"/>
      <c r="Q47" s="50" t="s">
        <v>17</v>
      </c>
      <c r="R47" s="50" t="s">
        <v>62</v>
      </c>
      <c r="S47" s="54"/>
      <c r="T47" s="48" t="s">
        <v>393</v>
      </c>
      <c r="Y47" s="27"/>
    </row>
    <row r="48" spans="1:28" s="26" customFormat="1" ht="36" x14ac:dyDescent="0.25">
      <c r="A48" s="47" t="s">
        <v>30</v>
      </c>
      <c r="B48" s="47" t="s">
        <v>395</v>
      </c>
      <c r="C48" s="47" t="s">
        <v>411</v>
      </c>
      <c r="D48" s="50" t="s">
        <v>392</v>
      </c>
      <c r="E48" s="50"/>
      <c r="F48" s="50">
        <v>5</v>
      </c>
      <c r="G48" s="50"/>
      <c r="H48" s="50"/>
      <c r="I48" s="50">
        <f>+SUM(Tabla13[[#This Row],[PRIMER TRIMESTRE]:[CUARTO TRIMESTRE]])</f>
        <v>5</v>
      </c>
      <c r="J48" s="54">
        <v>65000</v>
      </c>
      <c r="K48" s="54">
        <f>+Tabla13[[#This Row],[PRIMER TRIMESTRE]]*Tabla13[[#This Row],[PRECIO UNITARIO ESTIMADO]]</f>
        <v>0</v>
      </c>
      <c r="L48" s="54">
        <f>+Tabla13[[#This Row],[SEGUNDO TRIMESTRE]]*Tabla13[[#This Row],[PRECIO UNITARIO ESTIMADO]]</f>
        <v>325000</v>
      </c>
      <c r="M48" s="54">
        <f>+Tabla13[[#This Row],[TERCER TRIMESTRE]]*Tabla13[[#This Row],[PRECIO UNITARIO ESTIMADO]]</f>
        <v>0</v>
      </c>
      <c r="N48" s="54">
        <f>+Tabla13[[#This Row],[CUARTO TRIMESTRE]]*Tabla13[[#This Row],[PRECIO UNITARIO ESTIMADO]]</f>
        <v>0</v>
      </c>
      <c r="O48" s="52">
        <f>+Tabla13[[#This Row],[CANTIDAD TOTAL]]*Tabla13[[#This Row],[PRECIO UNITARIO ESTIMADO]]</f>
        <v>325000</v>
      </c>
      <c r="P48" s="49"/>
      <c r="Q48" s="50" t="s">
        <v>16</v>
      </c>
      <c r="R48" s="50" t="s">
        <v>62</v>
      </c>
      <c r="S48" s="54"/>
      <c r="T48" s="48" t="s">
        <v>393</v>
      </c>
      <c r="Y48" s="27"/>
    </row>
    <row r="49" spans="1:25" s="26" customFormat="1" ht="36" x14ac:dyDescent="0.25">
      <c r="A49" s="47" t="s">
        <v>30</v>
      </c>
      <c r="B49" s="47" t="s">
        <v>76</v>
      </c>
      <c r="C49" s="47" t="s">
        <v>412</v>
      </c>
      <c r="D49" s="50" t="s">
        <v>392</v>
      </c>
      <c r="E49" s="50"/>
      <c r="F49" s="50"/>
      <c r="G49" s="50">
        <v>5</v>
      </c>
      <c r="H49" s="50"/>
      <c r="I49" s="50">
        <f>+SUM(Tabla13[[#This Row],[PRIMER TRIMESTRE]:[CUARTO TRIMESTRE]])</f>
        <v>5</v>
      </c>
      <c r="J49" s="54">
        <v>1500</v>
      </c>
      <c r="K49" s="54">
        <f>+Tabla13[[#This Row],[PRIMER TRIMESTRE]]*Tabla13[[#This Row],[PRECIO UNITARIO ESTIMADO]]</f>
        <v>0</v>
      </c>
      <c r="L49" s="54">
        <f>+Tabla13[[#This Row],[SEGUNDO TRIMESTRE]]*Tabla13[[#This Row],[PRECIO UNITARIO ESTIMADO]]</f>
        <v>0</v>
      </c>
      <c r="M49" s="54">
        <f>+Tabla13[[#This Row],[TERCER TRIMESTRE]]*Tabla13[[#This Row],[PRECIO UNITARIO ESTIMADO]]</f>
        <v>7500</v>
      </c>
      <c r="N49" s="54">
        <f>+Tabla13[[#This Row],[CUARTO TRIMESTRE]]*Tabla13[[#This Row],[PRECIO UNITARIO ESTIMADO]]</f>
        <v>0</v>
      </c>
      <c r="O49" s="52">
        <f>+Tabla13[[#This Row],[CANTIDAD TOTAL]]*Tabla13[[#This Row],[PRECIO UNITARIO ESTIMADO]]</f>
        <v>7500</v>
      </c>
      <c r="P49" s="49"/>
      <c r="Q49" s="50" t="s">
        <v>17</v>
      </c>
      <c r="R49" s="50" t="s">
        <v>62</v>
      </c>
      <c r="S49" s="54"/>
      <c r="T49" s="48" t="s">
        <v>393</v>
      </c>
      <c r="Y49" s="27"/>
    </row>
    <row r="50" spans="1:25" s="26" customFormat="1" ht="36" x14ac:dyDescent="0.25">
      <c r="A50" s="47" t="s">
        <v>30</v>
      </c>
      <c r="B50" s="47" t="s">
        <v>76</v>
      </c>
      <c r="C50" s="47" t="s">
        <v>413</v>
      </c>
      <c r="D50" s="50" t="s">
        <v>392</v>
      </c>
      <c r="E50" s="50"/>
      <c r="F50" s="50"/>
      <c r="G50" s="50"/>
      <c r="H50" s="50">
        <v>15</v>
      </c>
      <c r="I50" s="50">
        <f>+SUM(Tabla13[[#This Row],[PRIMER TRIMESTRE]:[CUARTO TRIMESTRE]])</f>
        <v>15</v>
      </c>
      <c r="J50" s="54">
        <v>250</v>
      </c>
      <c r="K50" s="54">
        <f>+Tabla13[[#This Row],[PRIMER TRIMESTRE]]*Tabla13[[#This Row],[PRECIO UNITARIO ESTIMADO]]</f>
        <v>0</v>
      </c>
      <c r="L50" s="54">
        <f>+Tabla13[[#This Row],[SEGUNDO TRIMESTRE]]*Tabla13[[#This Row],[PRECIO UNITARIO ESTIMADO]]</f>
        <v>0</v>
      </c>
      <c r="M50" s="54">
        <f>+Tabla13[[#This Row],[TERCER TRIMESTRE]]*Tabla13[[#This Row],[PRECIO UNITARIO ESTIMADO]]</f>
        <v>0</v>
      </c>
      <c r="N50" s="54">
        <f>+Tabla13[[#This Row],[CUARTO TRIMESTRE]]*Tabla13[[#This Row],[PRECIO UNITARIO ESTIMADO]]</f>
        <v>3750</v>
      </c>
      <c r="O50" s="52">
        <f>+Tabla13[[#This Row],[CANTIDAD TOTAL]]*Tabla13[[#This Row],[PRECIO UNITARIO ESTIMADO]]</f>
        <v>3750</v>
      </c>
      <c r="P50" s="49"/>
      <c r="Q50" s="50" t="s">
        <v>17</v>
      </c>
      <c r="R50" s="50" t="s">
        <v>62</v>
      </c>
      <c r="S50" s="54"/>
      <c r="T50" s="48" t="s">
        <v>393</v>
      </c>
      <c r="Y50" s="27"/>
    </row>
    <row r="51" spans="1:25" s="26" customFormat="1" ht="36" x14ac:dyDescent="0.25">
      <c r="A51" s="47" t="s">
        <v>30</v>
      </c>
      <c r="B51" s="47" t="s">
        <v>76</v>
      </c>
      <c r="C51" s="47" t="s">
        <v>414</v>
      </c>
      <c r="D51" s="50" t="s">
        <v>392</v>
      </c>
      <c r="E51" s="50"/>
      <c r="F51" s="50"/>
      <c r="G51" s="50"/>
      <c r="H51" s="50">
        <v>5</v>
      </c>
      <c r="I51" s="50">
        <f>+SUM(Tabla13[[#This Row],[PRIMER TRIMESTRE]:[CUARTO TRIMESTRE]])</f>
        <v>5</v>
      </c>
      <c r="J51" s="54">
        <v>800</v>
      </c>
      <c r="K51" s="54">
        <f>+Tabla13[[#This Row],[PRIMER TRIMESTRE]]*Tabla13[[#This Row],[PRECIO UNITARIO ESTIMADO]]</f>
        <v>0</v>
      </c>
      <c r="L51" s="54">
        <f>+Tabla13[[#This Row],[SEGUNDO TRIMESTRE]]*Tabla13[[#This Row],[PRECIO UNITARIO ESTIMADO]]</f>
        <v>0</v>
      </c>
      <c r="M51" s="54">
        <f>+Tabla13[[#This Row],[TERCER TRIMESTRE]]*Tabla13[[#This Row],[PRECIO UNITARIO ESTIMADO]]</f>
        <v>0</v>
      </c>
      <c r="N51" s="54">
        <f>+Tabla13[[#This Row],[CUARTO TRIMESTRE]]*Tabla13[[#This Row],[PRECIO UNITARIO ESTIMADO]]</f>
        <v>4000</v>
      </c>
      <c r="O51" s="52">
        <f>+Tabla13[[#This Row],[CANTIDAD TOTAL]]*Tabla13[[#This Row],[PRECIO UNITARIO ESTIMADO]]</f>
        <v>4000</v>
      </c>
      <c r="P51" s="49"/>
      <c r="Q51" s="50" t="s">
        <v>17</v>
      </c>
      <c r="R51" s="50" t="s">
        <v>62</v>
      </c>
      <c r="S51" s="54"/>
      <c r="T51" s="48" t="s">
        <v>393</v>
      </c>
      <c r="Y51" s="27"/>
    </row>
    <row r="52" spans="1:25" s="26" customFormat="1" ht="36" x14ac:dyDescent="0.25">
      <c r="A52" s="47" t="s">
        <v>30</v>
      </c>
      <c r="B52" s="47" t="s">
        <v>395</v>
      </c>
      <c r="C52" s="47" t="s">
        <v>415</v>
      </c>
      <c r="D52" s="50" t="s">
        <v>392</v>
      </c>
      <c r="E52" s="50">
        <v>1</v>
      </c>
      <c r="F52" s="50"/>
      <c r="G52" s="50"/>
      <c r="H52" s="50"/>
      <c r="I52" s="50">
        <f>+SUM(Tabla13[[#This Row],[PRIMER TRIMESTRE]:[CUARTO TRIMESTRE]])</f>
        <v>1</v>
      </c>
      <c r="J52" s="54">
        <v>10000</v>
      </c>
      <c r="K52" s="54">
        <f>+Tabla13[[#This Row],[PRIMER TRIMESTRE]]*Tabla13[[#This Row],[PRECIO UNITARIO ESTIMADO]]</f>
        <v>10000</v>
      </c>
      <c r="L52" s="54">
        <f>+Tabla13[[#This Row],[SEGUNDO TRIMESTRE]]*Tabla13[[#This Row],[PRECIO UNITARIO ESTIMADO]]</f>
        <v>0</v>
      </c>
      <c r="M52" s="54">
        <f>+Tabla13[[#This Row],[TERCER TRIMESTRE]]*Tabla13[[#This Row],[PRECIO UNITARIO ESTIMADO]]</f>
        <v>0</v>
      </c>
      <c r="N52" s="54">
        <f>+Tabla13[[#This Row],[CUARTO TRIMESTRE]]*Tabla13[[#This Row],[PRECIO UNITARIO ESTIMADO]]</f>
        <v>0</v>
      </c>
      <c r="O52" s="52">
        <f>+Tabla13[[#This Row],[CANTIDAD TOTAL]]*Tabla13[[#This Row],[PRECIO UNITARIO ESTIMADO]]</f>
        <v>10000</v>
      </c>
      <c r="P52" s="49"/>
      <c r="Q52" s="50" t="s">
        <v>17</v>
      </c>
      <c r="R52" s="50" t="s">
        <v>62</v>
      </c>
      <c r="S52" s="54"/>
      <c r="T52" s="48" t="s">
        <v>393</v>
      </c>
      <c r="Y52" s="27"/>
    </row>
    <row r="53" spans="1:25" s="26" customFormat="1" ht="36" x14ac:dyDescent="0.25">
      <c r="A53" s="47" t="s">
        <v>31</v>
      </c>
      <c r="B53" s="47" t="s">
        <v>76</v>
      </c>
      <c r="C53" s="47" t="s">
        <v>416</v>
      </c>
      <c r="D53" s="50" t="s">
        <v>392</v>
      </c>
      <c r="E53" s="50"/>
      <c r="F53" s="50"/>
      <c r="G53" s="50"/>
      <c r="H53" s="50">
        <v>4</v>
      </c>
      <c r="I53" s="50">
        <f>+SUM(Tabla13[[#This Row],[PRIMER TRIMESTRE]:[CUARTO TRIMESTRE]])</f>
        <v>4</v>
      </c>
      <c r="J53" s="54">
        <v>200</v>
      </c>
      <c r="K53" s="54">
        <f>+Tabla13[[#This Row],[PRIMER TRIMESTRE]]*Tabla13[[#This Row],[PRECIO UNITARIO ESTIMADO]]</f>
        <v>0</v>
      </c>
      <c r="L53" s="54">
        <f>+Tabla13[[#This Row],[SEGUNDO TRIMESTRE]]*Tabla13[[#This Row],[PRECIO UNITARIO ESTIMADO]]</f>
        <v>0</v>
      </c>
      <c r="M53" s="54">
        <f>+Tabla13[[#This Row],[TERCER TRIMESTRE]]*Tabla13[[#This Row],[PRECIO UNITARIO ESTIMADO]]</f>
        <v>0</v>
      </c>
      <c r="N53" s="54">
        <f>+Tabla13[[#This Row],[CUARTO TRIMESTRE]]*Tabla13[[#This Row],[PRECIO UNITARIO ESTIMADO]]</f>
        <v>800</v>
      </c>
      <c r="O53" s="52">
        <f>+Tabla13[[#This Row],[CANTIDAD TOTAL]]*Tabla13[[#This Row],[PRECIO UNITARIO ESTIMADO]]</f>
        <v>800</v>
      </c>
      <c r="P53" s="49">
        <f>+SUM(O53:O56)</f>
        <v>163800</v>
      </c>
      <c r="Q53" s="50" t="s">
        <v>17</v>
      </c>
      <c r="R53" s="50" t="s">
        <v>62</v>
      </c>
      <c r="S53" s="54"/>
      <c r="T53" s="48" t="s">
        <v>393</v>
      </c>
      <c r="Y53" s="27"/>
    </row>
    <row r="54" spans="1:25" s="26" customFormat="1" ht="36" x14ac:dyDescent="0.25">
      <c r="A54" s="47" t="s">
        <v>31</v>
      </c>
      <c r="B54" s="47" t="s">
        <v>76</v>
      </c>
      <c r="C54" s="47" t="s">
        <v>417</v>
      </c>
      <c r="D54" s="50" t="s">
        <v>392</v>
      </c>
      <c r="E54" s="50"/>
      <c r="F54" s="50">
        <v>1</v>
      </c>
      <c r="G54" s="50"/>
      <c r="H54" s="50"/>
      <c r="I54" s="50">
        <f>+SUM(Tabla13[[#This Row],[PRIMER TRIMESTRE]:[CUARTO TRIMESTRE]])</f>
        <v>1</v>
      </c>
      <c r="J54" s="54">
        <v>150000</v>
      </c>
      <c r="K54" s="54">
        <f>+Tabla13[[#This Row],[PRIMER TRIMESTRE]]*Tabla13[[#This Row],[PRECIO UNITARIO ESTIMADO]]</f>
        <v>0</v>
      </c>
      <c r="L54" s="54">
        <f>+Tabla13[[#This Row],[SEGUNDO TRIMESTRE]]*Tabla13[[#This Row],[PRECIO UNITARIO ESTIMADO]]</f>
        <v>150000</v>
      </c>
      <c r="M54" s="54">
        <f>+Tabla13[[#This Row],[TERCER TRIMESTRE]]*Tabla13[[#This Row],[PRECIO UNITARIO ESTIMADO]]</f>
        <v>0</v>
      </c>
      <c r="N54" s="54">
        <f>+Tabla13[[#This Row],[CUARTO TRIMESTRE]]*Tabla13[[#This Row],[PRECIO UNITARIO ESTIMADO]]</f>
        <v>0</v>
      </c>
      <c r="O54" s="52">
        <f>+Tabla13[[#This Row],[CANTIDAD TOTAL]]*Tabla13[[#This Row],[PRECIO UNITARIO ESTIMADO]]</f>
        <v>150000</v>
      </c>
      <c r="P54" s="49"/>
      <c r="Q54" s="50" t="s">
        <v>16</v>
      </c>
      <c r="R54" s="50" t="s">
        <v>62</v>
      </c>
      <c r="S54" s="54"/>
      <c r="T54" s="48" t="s">
        <v>393</v>
      </c>
      <c r="Y54" s="27"/>
    </row>
    <row r="55" spans="1:25" s="26" customFormat="1" ht="36" x14ac:dyDescent="0.25">
      <c r="A55" s="47" t="s">
        <v>31</v>
      </c>
      <c r="B55" s="47" t="s">
        <v>76</v>
      </c>
      <c r="C55" s="47" t="s">
        <v>418</v>
      </c>
      <c r="D55" s="50" t="s">
        <v>392</v>
      </c>
      <c r="E55" s="50"/>
      <c r="F55" s="50">
        <v>1</v>
      </c>
      <c r="G55" s="50"/>
      <c r="H55" s="50"/>
      <c r="I55" s="50">
        <f>+SUM(Tabla13[[#This Row],[PRIMER TRIMESTRE]:[CUARTO TRIMESTRE]])</f>
        <v>1</v>
      </c>
      <c r="J55" s="54">
        <v>8500</v>
      </c>
      <c r="K55" s="54">
        <f>+Tabla13[[#This Row],[PRIMER TRIMESTRE]]*Tabla13[[#This Row],[PRECIO UNITARIO ESTIMADO]]</f>
        <v>0</v>
      </c>
      <c r="L55" s="54">
        <f>+Tabla13[[#This Row],[SEGUNDO TRIMESTRE]]*Tabla13[[#This Row],[PRECIO UNITARIO ESTIMADO]]</f>
        <v>8500</v>
      </c>
      <c r="M55" s="54">
        <f>+Tabla13[[#This Row],[TERCER TRIMESTRE]]*Tabla13[[#This Row],[PRECIO UNITARIO ESTIMADO]]</f>
        <v>0</v>
      </c>
      <c r="N55" s="54">
        <f>+Tabla13[[#This Row],[CUARTO TRIMESTRE]]*Tabla13[[#This Row],[PRECIO UNITARIO ESTIMADO]]</f>
        <v>0</v>
      </c>
      <c r="O55" s="52">
        <f>+Tabla13[[#This Row],[CANTIDAD TOTAL]]*Tabla13[[#This Row],[PRECIO UNITARIO ESTIMADO]]</f>
        <v>8500</v>
      </c>
      <c r="P55" s="49"/>
      <c r="Q55" s="50" t="s">
        <v>17</v>
      </c>
      <c r="R55" s="50" t="s">
        <v>62</v>
      </c>
      <c r="S55" s="54"/>
      <c r="T55" s="48" t="s">
        <v>393</v>
      </c>
      <c r="V55" s="42">
        <f>SUM(J9)</f>
        <v>0</v>
      </c>
      <c r="Y55" s="27"/>
    </row>
    <row r="56" spans="1:25" s="26" customFormat="1" ht="36" x14ac:dyDescent="0.25">
      <c r="A56" s="47" t="s">
        <v>31</v>
      </c>
      <c r="B56" s="47" t="s">
        <v>76</v>
      </c>
      <c r="C56" s="47" t="s">
        <v>419</v>
      </c>
      <c r="D56" s="50" t="s">
        <v>392</v>
      </c>
      <c r="E56" s="50"/>
      <c r="F56" s="50"/>
      <c r="G56" s="50">
        <v>1</v>
      </c>
      <c r="H56" s="50"/>
      <c r="I56" s="50">
        <f>+SUM(Tabla13[[#This Row],[PRIMER TRIMESTRE]:[CUARTO TRIMESTRE]])</f>
        <v>1</v>
      </c>
      <c r="J56" s="54">
        <v>4500</v>
      </c>
      <c r="K56" s="54">
        <f>+Tabla13[[#This Row],[PRIMER TRIMESTRE]]*Tabla13[[#This Row],[PRECIO UNITARIO ESTIMADO]]</f>
        <v>0</v>
      </c>
      <c r="L56" s="54">
        <f>+Tabla13[[#This Row],[SEGUNDO TRIMESTRE]]*Tabla13[[#This Row],[PRECIO UNITARIO ESTIMADO]]</f>
        <v>0</v>
      </c>
      <c r="M56" s="54">
        <f>+Tabla13[[#This Row],[TERCER TRIMESTRE]]*Tabla13[[#This Row],[PRECIO UNITARIO ESTIMADO]]</f>
        <v>4500</v>
      </c>
      <c r="N56" s="54">
        <f>+Tabla13[[#This Row],[CUARTO TRIMESTRE]]*Tabla13[[#This Row],[PRECIO UNITARIO ESTIMADO]]</f>
        <v>0</v>
      </c>
      <c r="O56" s="52">
        <f>+Tabla13[[#This Row],[CANTIDAD TOTAL]]*Tabla13[[#This Row],[PRECIO UNITARIO ESTIMADO]]</f>
        <v>4500</v>
      </c>
      <c r="P56" s="49"/>
      <c r="Q56" s="50" t="s">
        <v>17</v>
      </c>
      <c r="R56" s="50" t="s">
        <v>62</v>
      </c>
      <c r="S56" s="54"/>
      <c r="T56" s="48" t="s">
        <v>393</v>
      </c>
      <c r="Y56" s="27"/>
    </row>
    <row r="57" spans="1:25" s="26" customFormat="1" ht="36" x14ac:dyDescent="0.25">
      <c r="A57" s="47" t="s">
        <v>32</v>
      </c>
      <c r="B57" s="47" t="s">
        <v>420</v>
      </c>
      <c r="C57" s="47" t="s">
        <v>421</v>
      </c>
      <c r="D57" s="50" t="s">
        <v>392</v>
      </c>
      <c r="E57" s="50"/>
      <c r="F57" s="50"/>
      <c r="G57" s="50">
        <v>1</v>
      </c>
      <c r="H57" s="50"/>
      <c r="I57" s="50">
        <f>+SUM(Tabla13[[#This Row],[PRIMER TRIMESTRE]:[CUARTO TRIMESTRE]])</f>
        <v>1</v>
      </c>
      <c r="J57" s="54">
        <v>51750</v>
      </c>
      <c r="K57" s="54">
        <f>+Tabla13[[#This Row],[PRIMER TRIMESTRE]]*Tabla13[[#This Row],[PRECIO UNITARIO ESTIMADO]]</f>
        <v>0</v>
      </c>
      <c r="L57" s="54">
        <f>+Tabla13[[#This Row],[SEGUNDO TRIMESTRE]]*Tabla13[[#This Row],[PRECIO UNITARIO ESTIMADO]]</f>
        <v>0</v>
      </c>
      <c r="M57" s="54">
        <f>+Tabla13[[#This Row],[TERCER TRIMESTRE]]*Tabla13[[#This Row],[PRECIO UNITARIO ESTIMADO]]</f>
        <v>51750</v>
      </c>
      <c r="N57" s="54">
        <f>+Tabla13[[#This Row],[CUARTO TRIMESTRE]]*Tabla13[[#This Row],[PRECIO UNITARIO ESTIMADO]]</f>
        <v>0</v>
      </c>
      <c r="O57" s="52">
        <f>+Tabla13[[#This Row],[CANTIDAD TOTAL]]*Tabla13[[#This Row],[PRECIO UNITARIO ESTIMADO]]</f>
        <v>51750</v>
      </c>
      <c r="P57" s="49">
        <f>+SUM(O57:O59)</f>
        <v>263950</v>
      </c>
      <c r="Q57" s="50" t="s">
        <v>17</v>
      </c>
      <c r="R57" s="50" t="s">
        <v>62</v>
      </c>
      <c r="S57" s="54"/>
      <c r="T57" s="48" t="s">
        <v>393</v>
      </c>
      <c r="Y57" s="27"/>
    </row>
    <row r="58" spans="1:25" s="26" customFormat="1" ht="36" x14ac:dyDescent="0.25">
      <c r="A58" s="47" t="s">
        <v>32</v>
      </c>
      <c r="B58" s="47" t="s">
        <v>420</v>
      </c>
      <c r="C58" s="47" t="s">
        <v>422</v>
      </c>
      <c r="D58" s="50" t="s">
        <v>392</v>
      </c>
      <c r="E58" s="50"/>
      <c r="F58" s="50">
        <v>1</v>
      </c>
      <c r="G58" s="50"/>
      <c r="H58" s="50"/>
      <c r="I58" s="50">
        <f>+SUM(Tabla13[[#This Row],[PRIMER TRIMESTRE]:[CUARTO TRIMESTRE]])</f>
        <v>1</v>
      </c>
      <c r="J58" s="54">
        <v>180000</v>
      </c>
      <c r="K58" s="54">
        <f>+Tabla13[[#This Row],[PRIMER TRIMESTRE]]*Tabla13[[#This Row],[PRECIO UNITARIO ESTIMADO]]</f>
        <v>0</v>
      </c>
      <c r="L58" s="54">
        <f>+Tabla13[[#This Row],[SEGUNDO TRIMESTRE]]*Tabla13[[#This Row],[PRECIO UNITARIO ESTIMADO]]</f>
        <v>180000</v>
      </c>
      <c r="M58" s="54">
        <f>+Tabla13[[#This Row],[TERCER TRIMESTRE]]*Tabla13[[#This Row],[PRECIO UNITARIO ESTIMADO]]</f>
        <v>0</v>
      </c>
      <c r="N58" s="54">
        <f>+Tabla13[[#This Row],[CUARTO TRIMESTRE]]*Tabla13[[#This Row],[PRECIO UNITARIO ESTIMADO]]</f>
        <v>0</v>
      </c>
      <c r="O58" s="52">
        <f>+Tabla13[[#This Row],[CANTIDAD TOTAL]]*Tabla13[[#This Row],[PRECIO UNITARIO ESTIMADO]]</f>
        <v>180000</v>
      </c>
      <c r="P58" s="49"/>
      <c r="Q58" s="50" t="s">
        <v>16</v>
      </c>
      <c r="R58" s="50" t="s">
        <v>62</v>
      </c>
      <c r="S58" s="54"/>
      <c r="T58" s="48" t="s">
        <v>423</v>
      </c>
      <c r="Y58" s="27"/>
    </row>
    <row r="59" spans="1:25" s="26" customFormat="1" ht="36" x14ac:dyDescent="0.25">
      <c r="A59" s="47" t="s">
        <v>32</v>
      </c>
      <c r="B59" s="47" t="s">
        <v>420</v>
      </c>
      <c r="C59" s="47" t="s">
        <v>424</v>
      </c>
      <c r="D59" s="50" t="s">
        <v>392</v>
      </c>
      <c r="E59" s="50">
        <v>2</v>
      </c>
      <c r="F59" s="50"/>
      <c r="G59" s="50"/>
      <c r="H59" s="50"/>
      <c r="I59" s="50">
        <f>+SUM(Tabla13[[#This Row],[PRIMER TRIMESTRE]:[CUARTO TRIMESTRE]])</f>
        <v>2</v>
      </c>
      <c r="J59" s="54">
        <v>16100</v>
      </c>
      <c r="K59" s="54">
        <f>+Tabla13[[#This Row],[PRIMER TRIMESTRE]]*Tabla13[[#This Row],[PRECIO UNITARIO ESTIMADO]]</f>
        <v>32200</v>
      </c>
      <c r="L59" s="54">
        <f>+Tabla13[[#This Row],[SEGUNDO TRIMESTRE]]*Tabla13[[#This Row],[PRECIO UNITARIO ESTIMADO]]</f>
        <v>0</v>
      </c>
      <c r="M59" s="54">
        <f>+Tabla13[[#This Row],[TERCER TRIMESTRE]]*Tabla13[[#This Row],[PRECIO UNITARIO ESTIMADO]]</f>
        <v>0</v>
      </c>
      <c r="N59" s="54">
        <f>+Tabla13[[#This Row],[CUARTO TRIMESTRE]]*Tabla13[[#This Row],[PRECIO UNITARIO ESTIMADO]]</f>
        <v>0</v>
      </c>
      <c r="O59" s="52">
        <f>+Tabla13[[#This Row],[CANTIDAD TOTAL]]*Tabla13[[#This Row],[PRECIO UNITARIO ESTIMADO]]</f>
        <v>32200</v>
      </c>
      <c r="P59" s="49"/>
      <c r="Q59" s="50" t="s">
        <v>17</v>
      </c>
      <c r="R59" s="50" t="s">
        <v>62</v>
      </c>
      <c r="S59" s="54"/>
      <c r="T59" s="48" t="s">
        <v>423</v>
      </c>
      <c r="Y59" s="27"/>
    </row>
    <row r="60" spans="1:25" s="26" customFormat="1" ht="36" x14ac:dyDescent="0.25">
      <c r="A60" s="47" t="s">
        <v>33</v>
      </c>
      <c r="B60" s="47" t="s">
        <v>71</v>
      </c>
      <c r="C60" s="47" t="s">
        <v>81</v>
      </c>
      <c r="D60" s="50" t="s">
        <v>67</v>
      </c>
      <c r="E60" s="50">
        <v>1</v>
      </c>
      <c r="F60" s="50">
        <v>1</v>
      </c>
      <c r="G60" s="50"/>
      <c r="H60" s="50"/>
      <c r="I60" s="50">
        <f>+SUM(Tabla13[[#This Row],[PRIMER TRIMESTRE]:[CUARTO TRIMESTRE]])</f>
        <v>2</v>
      </c>
      <c r="J60" s="54">
        <v>3950</v>
      </c>
      <c r="K60" s="54">
        <f>+Tabla13[[#This Row],[PRIMER TRIMESTRE]]*Tabla13[[#This Row],[PRECIO UNITARIO ESTIMADO]]</f>
        <v>3950</v>
      </c>
      <c r="L60" s="54">
        <f>+Tabla13[[#This Row],[SEGUNDO TRIMESTRE]]*Tabla13[[#This Row],[PRECIO UNITARIO ESTIMADO]]</f>
        <v>3950</v>
      </c>
      <c r="M60" s="54">
        <f>+Tabla13[[#This Row],[TERCER TRIMESTRE]]*Tabla13[[#This Row],[PRECIO UNITARIO ESTIMADO]]</f>
        <v>0</v>
      </c>
      <c r="N60" s="54">
        <f>+Tabla13[[#This Row],[CUARTO TRIMESTRE]]*Tabla13[[#This Row],[PRECIO UNITARIO ESTIMADO]]</f>
        <v>0</v>
      </c>
      <c r="O60" s="52">
        <f>+Tabla13[[#This Row],[CANTIDAD TOTAL]]*Tabla13[[#This Row],[PRECIO UNITARIO ESTIMADO]]</f>
        <v>7900</v>
      </c>
      <c r="P60" s="49">
        <f>+SUM(O60:O85)</f>
        <v>1742710</v>
      </c>
      <c r="Q60" s="50" t="s">
        <v>17</v>
      </c>
      <c r="R60" s="50" t="s">
        <v>62</v>
      </c>
      <c r="S60" s="54"/>
      <c r="T60" s="48" t="s">
        <v>113</v>
      </c>
      <c r="Y60" s="27"/>
    </row>
    <row r="61" spans="1:25" s="26" customFormat="1" ht="36" x14ac:dyDescent="0.25">
      <c r="A61" s="47" t="s">
        <v>33</v>
      </c>
      <c r="B61" s="47" t="s">
        <v>76</v>
      </c>
      <c r="C61" s="47" t="s">
        <v>325</v>
      </c>
      <c r="D61" s="50" t="s">
        <v>316</v>
      </c>
      <c r="E61" s="50">
        <v>3</v>
      </c>
      <c r="F61" s="50">
        <v>3</v>
      </c>
      <c r="G61" s="50">
        <v>3</v>
      </c>
      <c r="H61" s="50">
        <v>3</v>
      </c>
      <c r="I61" s="50">
        <f>+SUM(Tabla13[[#This Row],[PRIMER TRIMESTRE]:[CUARTO TRIMESTRE]])</f>
        <v>12</v>
      </c>
      <c r="J61" s="54">
        <v>10000</v>
      </c>
      <c r="K61" s="54">
        <f>+Tabla13[[#This Row],[PRIMER TRIMESTRE]]*Tabla13[[#This Row],[PRECIO UNITARIO ESTIMADO]]</f>
        <v>30000</v>
      </c>
      <c r="L61" s="54">
        <f>+Tabla13[[#This Row],[SEGUNDO TRIMESTRE]]*Tabla13[[#This Row],[PRECIO UNITARIO ESTIMADO]]</f>
        <v>30000</v>
      </c>
      <c r="M61" s="54">
        <f>+Tabla13[[#This Row],[TERCER TRIMESTRE]]*Tabla13[[#This Row],[PRECIO UNITARIO ESTIMADO]]</f>
        <v>30000</v>
      </c>
      <c r="N61" s="54">
        <f>+Tabla13[[#This Row],[CUARTO TRIMESTRE]]*Tabla13[[#This Row],[PRECIO UNITARIO ESTIMADO]]</f>
        <v>30000</v>
      </c>
      <c r="O61" s="52">
        <f>+Tabla13[[#This Row],[CANTIDAD TOTAL]]*Tabla13[[#This Row],[PRECIO UNITARIO ESTIMADO]]</f>
        <v>120000</v>
      </c>
      <c r="P61" s="49"/>
      <c r="Q61" s="50" t="s">
        <v>16</v>
      </c>
      <c r="R61" s="50" t="s">
        <v>62</v>
      </c>
      <c r="S61" s="54"/>
      <c r="T61" s="48" t="s">
        <v>309</v>
      </c>
      <c r="Y61" s="27"/>
    </row>
    <row r="62" spans="1:25" s="26" customFormat="1" ht="36" x14ac:dyDescent="0.25">
      <c r="A62" s="47" t="s">
        <v>33</v>
      </c>
      <c r="B62" s="47" t="s">
        <v>76</v>
      </c>
      <c r="C62" s="47" t="s">
        <v>326</v>
      </c>
      <c r="D62" s="50" t="s">
        <v>69</v>
      </c>
      <c r="E62" s="50">
        <v>2</v>
      </c>
      <c r="F62" s="50"/>
      <c r="G62" s="50">
        <v>2</v>
      </c>
      <c r="H62" s="50"/>
      <c r="I62" s="50">
        <f>+SUM(Tabla13[[#This Row],[PRIMER TRIMESTRE]:[CUARTO TRIMESTRE]])</f>
        <v>4</v>
      </c>
      <c r="J62" s="54">
        <v>5500</v>
      </c>
      <c r="K62" s="54">
        <f>+Tabla13[[#This Row],[PRIMER TRIMESTRE]]*Tabla13[[#This Row],[PRECIO UNITARIO ESTIMADO]]</f>
        <v>11000</v>
      </c>
      <c r="L62" s="54">
        <f>+Tabla13[[#This Row],[SEGUNDO TRIMESTRE]]*Tabla13[[#This Row],[PRECIO UNITARIO ESTIMADO]]</f>
        <v>0</v>
      </c>
      <c r="M62" s="54">
        <f>+Tabla13[[#This Row],[TERCER TRIMESTRE]]*Tabla13[[#This Row],[PRECIO UNITARIO ESTIMADO]]</f>
        <v>11000</v>
      </c>
      <c r="N62" s="54">
        <f>+Tabla13[[#This Row],[CUARTO TRIMESTRE]]*Tabla13[[#This Row],[PRECIO UNITARIO ESTIMADO]]</f>
        <v>0</v>
      </c>
      <c r="O62" s="52">
        <f>+Tabla13[[#This Row],[CANTIDAD TOTAL]]*Tabla13[[#This Row],[PRECIO UNITARIO ESTIMADO]]</f>
        <v>22000</v>
      </c>
      <c r="P62" s="49"/>
      <c r="Q62" s="50" t="s">
        <v>17</v>
      </c>
      <c r="R62" s="50" t="s">
        <v>62</v>
      </c>
      <c r="S62" s="54"/>
      <c r="T62" s="48" t="s">
        <v>309</v>
      </c>
      <c r="Y62" s="27"/>
    </row>
    <row r="63" spans="1:25" s="26" customFormat="1" ht="36" x14ac:dyDescent="0.25">
      <c r="A63" s="47" t="s">
        <v>33</v>
      </c>
      <c r="B63" s="47" t="s">
        <v>76</v>
      </c>
      <c r="C63" s="47" t="s">
        <v>327</v>
      </c>
      <c r="D63" s="50" t="s">
        <v>69</v>
      </c>
      <c r="E63" s="50">
        <v>2</v>
      </c>
      <c r="F63" s="50"/>
      <c r="G63" s="50">
        <v>2</v>
      </c>
      <c r="H63" s="50"/>
      <c r="I63" s="50">
        <f>+SUM(Tabla13[[#This Row],[PRIMER TRIMESTRE]:[CUARTO TRIMESTRE]])</f>
        <v>4</v>
      </c>
      <c r="J63" s="54">
        <v>5000</v>
      </c>
      <c r="K63" s="54">
        <f>+Tabla13[[#This Row],[PRIMER TRIMESTRE]]*Tabla13[[#This Row],[PRECIO UNITARIO ESTIMADO]]</f>
        <v>10000</v>
      </c>
      <c r="L63" s="54">
        <f>+Tabla13[[#This Row],[SEGUNDO TRIMESTRE]]*Tabla13[[#This Row],[PRECIO UNITARIO ESTIMADO]]</f>
        <v>0</v>
      </c>
      <c r="M63" s="54">
        <f>+Tabla13[[#This Row],[TERCER TRIMESTRE]]*Tabla13[[#This Row],[PRECIO UNITARIO ESTIMADO]]</f>
        <v>10000</v>
      </c>
      <c r="N63" s="54">
        <f>+Tabla13[[#This Row],[CUARTO TRIMESTRE]]*Tabla13[[#This Row],[PRECIO UNITARIO ESTIMADO]]</f>
        <v>0</v>
      </c>
      <c r="O63" s="52">
        <f>+Tabla13[[#This Row],[CANTIDAD TOTAL]]*Tabla13[[#This Row],[PRECIO UNITARIO ESTIMADO]]</f>
        <v>20000</v>
      </c>
      <c r="P63" s="49"/>
      <c r="Q63" s="50" t="s">
        <v>17</v>
      </c>
      <c r="R63" s="50" t="s">
        <v>62</v>
      </c>
      <c r="S63" s="54"/>
      <c r="T63" s="48" t="s">
        <v>309</v>
      </c>
      <c r="Y63" s="27"/>
    </row>
    <row r="64" spans="1:25" s="26" customFormat="1" ht="36" x14ac:dyDescent="0.25">
      <c r="A64" s="47" t="s">
        <v>33</v>
      </c>
      <c r="B64" s="47" t="s">
        <v>76</v>
      </c>
      <c r="C64" s="47" t="s">
        <v>328</v>
      </c>
      <c r="D64" s="50" t="s">
        <v>69</v>
      </c>
      <c r="E64" s="50">
        <v>2</v>
      </c>
      <c r="F64" s="50"/>
      <c r="G64" s="50">
        <v>2</v>
      </c>
      <c r="H64" s="50"/>
      <c r="I64" s="50">
        <f>+SUM(Tabla13[[#This Row],[PRIMER TRIMESTRE]:[CUARTO TRIMESTRE]])</f>
        <v>4</v>
      </c>
      <c r="J64" s="54">
        <v>12000</v>
      </c>
      <c r="K64" s="54">
        <f>+Tabla13[[#This Row],[PRIMER TRIMESTRE]]*Tabla13[[#This Row],[PRECIO UNITARIO ESTIMADO]]</f>
        <v>24000</v>
      </c>
      <c r="L64" s="54">
        <f>+Tabla13[[#This Row],[SEGUNDO TRIMESTRE]]*Tabla13[[#This Row],[PRECIO UNITARIO ESTIMADO]]</f>
        <v>0</v>
      </c>
      <c r="M64" s="54">
        <f>+Tabla13[[#This Row],[TERCER TRIMESTRE]]*Tabla13[[#This Row],[PRECIO UNITARIO ESTIMADO]]</f>
        <v>24000</v>
      </c>
      <c r="N64" s="54">
        <f>+Tabla13[[#This Row],[CUARTO TRIMESTRE]]*Tabla13[[#This Row],[PRECIO UNITARIO ESTIMADO]]</f>
        <v>0</v>
      </c>
      <c r="O64" s="52">
        <f>+Tabla13[[#This Row],[CANTIDAD TOTAL]]*Tabla13[[#This Row],[PRECIO UNITARIO ESTIMADO]]</f>
        <v>48000</v>
      </c>
      <c r="P64" s="49"/>
      <c r="Q64" s="50" t="s">
        <v>17</v>
      </c>
      <c r="R64" s="50" t="s">
        <v>62</v>
      </c>
      <c r="S64" s="54"/>
      <c r="T64" s="48" t="s">
        <v>309</v>
      </c>
      <c r="Y64" s="27"/>
    </row>
    <row r="65" spans="1:25" s="26" customFormat="1" ht="36" x14ac:dyDescent="0.25">
      <c r="A65" s="47" t="s">
        <v>33</v>
      </c>
      <c r="B65" s="47" t="s">
        <v>76</v>
      </c>
      <c r="C65" s="47" t="s">
        <v>329</v>
      </c>
      <c r="D65" s="50" t="s">
        <v>69</v>
      </c>
      <c r="E65" s="50">
        <v>5</v>
      </c>
      <c r="F65" s="50"/>
      <c r="G65" s="50">
        <v>5</v>
      </c>
      <c r="H65" s="50"/>
      <c r="I65" s="50">
        <f>+SUM(Tabla13[[#This Row],[PRIMER TRIMESTRE]:[CUARTO TRIMESTRE]])</f>
        <v>10</v>
      </c>
      <c r="J65" s="54">
        <v>7000</v>
      </c>
      <c r="K65" s="54">
        <f>+Tabla13[[#This Row],[PRIMER TRIMESTRE]]*Tabla13[[#This Row],[PRECIO UNITARIO ESTIMADO]]</f>
        <v>35000</v>
      </c>
      <c r="L65" s="54">
        <f>+Tabla13[[#This Row],[SEGUNDO TRIMESTRE]]*Tabla13[[#This Row],[PRECIO UNITARIO ESTIMADO]]</f>
        <v>0</v>
      </c>
      <c r="M65" s="54">
        <f>+Tabla13[[#This Row],[TERCER TRIMESTRE]]*Tabla13[[#This Row],[PRECIO UNITARIO ESTIMADO]]</f>
        <v>35000</v>
      </c>
      <c r="N65" s="54">
        <f>+Tabla13[[#This Row],[CUARTO TRIMESTRE]]*Tabla13[[#This Row],[PRECIO UNITARIO ESTIMADO]]</f>
        <v>0</v>
      </c>
      <c r="O65" s="52">
        <f>+Tabla13[[#This Row],[CANTIDAD TOTAL]]*Tabla13[[#This Row],[PRECIO UNITARIO ESTIMADO]]</f>
        <v>70000</v>
      </c>
      <c r="P65" s="49"/>
      <c r="Q65" s="50" t="s">
        <v>17</v>
      </c>
      <c r="R65" s="50" t="s">
        <v>62</v>
      </c>
      <c r="S65" s="54"/>
      <c r="T65" s="48" t="s">
        <v>309</v>
      </c>
      <c r="Y65" s="27"/>
    </row>
    <row r="66" spans="1:25" s="26" customFormat="1" ht="36" x14ac:dyDescent="0.25">
      <c r="A66" s="47" t="s">
        <v>33</v>
      </c>
      <c r="B66" s="47" t="s">
        <v>76</v>
      </c>
      <c r="C66" s="47" t="s">
        <v>330</v>
      </c>
      <c r="D66" s="50" t="s">
        <v>69</v>
      </c>
      <c r="E66" s="50">
        <v>5</v>
      </c>
      <c r="F66" s="50"/>
      <c r="G66" s="50">
        <v>5</v>
      </c>
      <c r="H66" s="50"/>
      <c r="I66" s="50">
        <f>+SUM(Tabla13[[#This Row],[PRIMER TRIMESTRE]:[CUARTO TRIMESTRE]])</f>
        <v>10</v>
      </c>
      <c r="J66" s="54">
        <v>7000</v>
      </c>
      <c r="K66" s="54">
        <f>+Tabla13[[#This Row],[PRIMER TRIMESTRE]]*Tabla13[[#This Row],[PRECIO UNITARIO ESTIMADO]]</f>
        <v>35000</v>
      </c>
      <c r="L66" s="54">
        <f>+Tabla13[[#This Row],[SEGUNDO TRIMESTRE]]*Tabla13[[#This Row],[PRECIO UNITARIO ESTIMADO]]</f>
        <v>0</v>
      </c>
      <c r="M66" s="54">
        <f>+Tabla13[[#This Row],[TERCER TRIMESTRE]]*Tabla13[[#This Row],[PRECIO UNITARIO ESTIMADO]]</f>
        <v>35000</v>
      </c>
      <c r="N66" s="54">
        <f>+Tabla13[[#This Row],[CUARTO TRIMESTRE]]*Tabla13[[#This Row],[PRECIO UNITARIO ESTIMADO]]</f>
        <v>0</v>
      </c>
      <c r="O66" s="52">
        <f>+Tabla13[[#This Row],[CANTIDAD TOTAL]]*Tabla13[[#This Row],[PRECIO UNITARIO ESTIMADO]]</f>
        <v>70000</v>
      </c>
      <c r="P66" s="49"/>
      <c r="Q66" s="50" t="s">
        <v>17</v>
      </c>
      <c r="R66" s="50" t="s">
        <v>62</v>
      </c>
      <c r="S66" s="54"/>
      <c r="T66" s="48" t="s">
        <v>309</v>
      </c>
      <c r="Y66" s="27"/>
    </row>
    <row r="67" spans="1:25" s="26" customFormat="1" ht="36" x14ac:dyDescent="0.25">
      <c r="A67" s="47" t="s">
        <v>33</v>
      </c>
      <c r="B67" s="47" t="s">
        <v>76</v>
      </c>
      <c r="C67" s="47" t="s">
        <v>331</v>
      </c>
      <c r="D67" s="50" t="s">
        <v>69</v>
      </c>
      <c r="E67" s="50">
        <v>5</v>
      </c>
      <c r="F67" s="50"/>
      <c r="G67" s="50">
        <v>5</v>
      </c>
      <c r="H67" s="50"/>
      <c r="I67" s="50">
        <f>+SUM(Tabla13[[#This Row],[PRIMER TRIMESTRE]:[CUARTO TRIMESTRE]])</f>
        <v>10</v>
      </c>
      <c r="J67" s="54">
        <v>7000</v>
      </c>
      <c r="K67" s="54">
        <f>+Tabla13[[#This Row],[PRIMER TRIMESTRE]]*Tabla13[[#This Row],[PRECIO UNITARIO ESTIMADO]]</f>
        <v>35000</v>
      </c>
      <c r="L67" s="54">
        <f>+Tabla13[[#This Row],[SEGUNDO TRIMESTRE]]*Tabla13[[#This Row],[PRECIO UNITARIO ESTIMADO]]</f>
        <v>0</v>
      </c>
      <c r="M67" s="54">
        <f>+Tabla13[[#This Row],[TERCER TRIMESTRE]]*Tabla13[[#This Row],[PRECIO UNITARIO ESTIMADO]]</f>
        <v>35000</v>
      </c>
      <c r="N67" s="54">
        <f>+Tabla13[[#This Row],[CUARTO TRIMESTRE]]*Tabla13[[#This Row],[PRECIO UNITARIO ESTIMADO]]</f>
        <v>0</v>
      </c>
      <c r="O67" s="52">
        <f>+Tabla13[[#This Row],[CANTIDAD TOTAL]]*Tabla13[[#This Row],[PRECIO UNITARIO ESTIMADO]]</f>
        <v>70000</v>
      </c>
      <c r="P67" s="49"/>
      <c r="Q67" s="50" t="s">
        <v>17</v>
      </c>
      <c r="R67" s="50" t="s">
        <v>62</v>
      </c>
      <c r="S67" s="54"/>
      <c r="T67" s="48" t="s">
        <v>309</v>
      </c>
      <c r="Y67" s="27"/>
    </row>
    <row r="68" spans="1:25" s="26" customFormat="1" ht="36" x14ac:dyDescent="0.25">
      <c r="A68" s="47" t="s">
        <v>33</v>
      </c>
      <c r="B68" s="47" t="s">
        <v>76</v>
      </c>
      <c r="C68" s="47" t="s">
        <v>332</v>
      </c>
      <c r="D68" s="50" t="s">
        <v>69</v>
      </c>
      <c r="E68" s="50">
        <v>5</v>
      </c>
      <c r="F68" s="50"/>
      <c r="G68" s="50">
        <v>5</v>
      </c>
      <c r="H68" s="50"/>
      <c r="I68" s="50">
        <f>+SUM(Tabla13[[#This Row],[PRIMER TRIMESTRE]:[CUARTO TRIMESTRE]])</f>
        <v>10</v>
      </c>
      <c r="J68" s="54">
        <v>7000</v>
      </c>
      <c r="K68" s="54">
        <f>+Tabla13[[#This Row],[PRIMER TRIMESTRE]]*Tabla13[[#This Row],[PRECIO UNITARIO ESTIMADO]]</f>
        <v>35000</v>
      </c>
      <c r="L68" s="54">
        <f>+Tabla13[[#This Row],[SEGUNDO TRIMESTRE]]*Tabla13[[#This Row],[PRECIO UNITARIO ESTIMADO]]</f>
        <v>0</v>
      </c>
      <c r="M68" s="54">
        <f>+Tabla13[[#This Row],[TERCER TRIMESTRE]]*Tabla13[[#This Row],[PRECIO UNITARIO ESTIMADO]]</f>
        <v>35000</v>
      </c>
      <c r="N68" s="54">
        <f>+Tabla13[[#This Row],[CUARTO TRIMESTRE]]*Tabla13[[#This Row],[PRECIO UNITARIO ESTIMADO]]</f>
        <v>0</v>
      </c>
      <c r="O68" s="52">
        <f>+Tabla13[[#This Row],[CANTIDAD TOTAL]]*Tabla13[[#This Row],[PRECIO UNITARIO ESTIMADO]]</f>
        <v>70000</v>
      </c>
      <c r="P68" s="49"/>
      <c r="Q68" s="50" t="s">
        <v>17</v>
      </c>
      <c r="R68" s="50" t="s">
        <v>62</v>
      </c>
      <c r="S68" s="54"/>
      <c r="T68" s="48" t="s">
        <v>309</v>
      </c>
      <c r="Y68" s="27"/>
    </row>
    <row r="69" spans="1:25" s="26" customFormat="1" ht="36" x14ac:dyDescent="0.25">
      <c r="A69" s="47" t="s">
        <v>33</v>
      </c>
      <c r="B69" s="47" t="s">
        <v>76</v>
      </c>
      <c r="C69" s="47" t="s">
        <v>333</v>
      </c>
      <c r="D69" s="50" t="s">
        <v>69</v>
      </c>
      <c r="E69" s="50">
        <v>10</v>
      </c>
      <c r="F69" s="50"/>
      <c r="G69" s="50">
        <v>10</v>
      </c>
      <c r="H69" s="50"/>
      <c r="I69" s="50">
        <f>+SUM(Tabla13[[#This Row],[PRIMER TRIMESTRE]:[CUARTO TRIMESTRE]])</f>
        <v>20</v>
      </c>
      <c r="J69" s="54">
        <v>7000</v>
      </c>
      <c r="K69" s="54">
        <f>+Tabla13[[#This Row],[PRIMER TRIMESTRE]]*Tabla13[[#This Row],[PRECIO UNITARIO ESTIMADO]]</f>
        <v>70000</v>
      </c>
      <c r="L69" s="54">
        <f>+Tabla13[[#This Row],[SEGUNDO TRIMESTRE]]*Tabla13[[#This Row],[PRECIO UNITARIO ESTIMADO]]</f>
        <v>0</v>
      </c>
      <c r="M69" s="54">
        <f>+Tabla13[[#This Row],[TERCER TRIMESTRE]]*Tabla13[[#This Row],[PRECIO UNITARIO ESTIMADO]]</f>
        <v>70000</v>
      </c>
      <c r="N69" s="54">
        <f>+Tabla13[[#This Row],[CUARTO TRIMESTRE]]*Tabla13[[#This Row],[PRECIO UNITARIO ESTIMADO]]</f>
        <v>0</v>
      </c>
      <c r="O69" s="52">
        <f>+Tabla13[[#This Row],[CANTIDAD TOTAL]]*Tabla13[[#This Row],[PRECIO UNITARIO ESTIMADO]]</f>
        <v>140000</v>
      </c>
      <c r="P69" s="49"/>
      <c r="Q69" s="50" t="s">
        <v>16</v>
      </c>
      <c r="R69" s="50" t="s">
        <v>62</v>
      </c>
      <c r="S69" s="54"/>
      <c r="T69" s="48" t="s">
        <v>309</v>
      </c>
      <c r="Y69" s="27"/>
    </row>
    <row r="70" spans="1:25" s="26" customFormat="1" ht="36" x14ac:dyDescent="0.25">
      <c r="A70" s="47" t="s">
        <v>33</v>
      </c>
      <c r="B70" s="47" t="s">
        <v>76</v>
      </c>
      <c r="C70" s="47" t="s">
        <v>334</v>
      </c>
      <c r="D70" s="50" t="s">
        <v>69</v>
      </c>
      <c r="E70" s="50">
        <v>9</v>
      </c>
      <c r="F70" s="50"/>
      <c r="G70" s="50">
        <v>9</v>
      </c>
      <c r="H70" s="50"/>
      <c r="I70" s="50">
        <f>+SUM(Tabla13[[#This Row],[PRIMER TRIMESTRE]:[CUARTO TRIMESTRE]])</f>
        <v>18</v>
      </c>
      <c r="J70" s="54">
        <v>7000</v>
      </c>
      <c r="K70" s="54">
        <f>+Tabla13[[#This Row],[PRIMER TRIMESTRE]]*Tabla13[[#This Row],[PRECIO UNITARIO ESTIMADO]]</f>
        <v>63000</v>
      </c>
      <c r="L70" s="54">
        <f>+Tabla13[[#This Row],[SEGUNDO TRIMESTRE]]*Tabla13[[#This Row],[PRECIO UNITARIO ESTIMADO]]</f>
        <v>0</v>
      </c>
      <c r="M70" s="54">
        <f>+Tabla13[[#This Row],[TERCER TRIMESTRE]]*Tabla13[[#This Row],[PRECIO UNITARIO ESTIMADO]]</f>
        <v>63000</v>
      </c>
      <c r="N70" s="54">
        <f>+Tabla13[[#This Row],[CUARTO TRIMESTRE]]*Tabla13[[#This Row],[PRECIO UNITARIO ESTIMADO]]</f>
        <v>0</v>
      </c>
      <c r="O70" s="52">
        <f>+Tabla13[[#This Row],[CANTIDAD TOTAL]]*Tabla13[[#This Row],[PRECIO UNITARIO ESTIMADO]]</f>
        <v>126000</v>
      </c>
      <c r="P70" s="49"/>
      <c r="Q70" s="50" t="s">
        <v>16</v>
      </c>
      <c r="R70" s="50" t="s">
        <v>62</v>
      </c>
      <c r="S70" s="54"/>
      <c r="T70" s="48" t="s">
        <v>309</v>
      </c>
      <c r="Y70" s="27"/>
    </row>
    <row r="71" spans="1:25" s="26" customFormat="1" ht="36" x14ac:dyDescent="0.25">
      <c r="A71" s="47" t="s">
        <v>33</v>
      </c>
      <c r="B71" s="47" t="s">
        <v>76</v>
      </c>
      <c r="C71" s="47" t="s">
        <v>335</v>
      </c>
      <c r="D71" s="50" t="s">
        <v>69</v>
      </c>
      <c r="E71" s="50">
        <v>9</v>
      </c>
      <c r="F71" s="50"/>
      <c r="G71" s="50">
        <v>9</v>
      </c>
      <c r="H71" s="50"/>
      <c r="I71" s="50">
        <f>+SUM(Tabla13[[#This Row],[PRIMER TRIMESTRE]:[CUARTO TRIMESTRE]])</f>
        <v>18</v>
      </c>
      <c r="J71" s="54">
        <v>7000</v>
      </c>
      <c r="K71" s="54">
        <f>+Tabla13[[#This Row],[PRIMER TRIMESTRE]]*Tabla13[[#This Row],[PRECIO UNITARIO ESTIMADO]]</f>
        <v>63000</v>
      </c>
      <c r="L71" s="54">
        <f>+Tabla13[[#This Row],[SEGUNDO TRIMESTRE]]*Tabla13[[#This Row],[PRECIO UNITARIO ESTIMADO]]</f>
        <v>0</v>
      </c>
      <c r="M71" s="54">
        <f>+Tabla13[[#This Row],[TERCER TRIMESTRE]]*Tabla13[[#This Row],[PRECIO UNITARIO ESTIMADO]]</f>
        <v>63000</v>
      </c>
      <c r="N71" s="54">
        <f>+Tabla13[[#This Row],[CUARTO TRIMESTRE]]*Tabla13[[#This Row],[PRECIO UNITARIO ESTIMADO]]</f>
        <v>0</v>
      </c>
      <c r="O71" s="52">
        <f>+Tabla13[[#This Row],[CANTIDAD TOTAL]]*Tabla13[[#This Row],[PRECIO UNITARIO ESTIMADO]]</f>
        <v>126000</v>
      </c>
      <c r="P71" s="49"/>
      <c r="Q71" s="50" t="s">
        <v>16</v>
      </c>
      <c r="R71" s="50" t="s">
        <v>62</v>
      </c>
      <c r="S71" s="54"/>
      <c r="T71" s="48" t="s">
        <v>309</v>
      </c>
      <c r="Y71" s="27"/>
    </row>
    <row r="72" spans="1:25" s="26" customFormat="1" ht="36" x14ac:dyDescent="0.25">
      <c r="A72" s="47" t="s">
        <v>33</v>
      </c>
      <c r="B72" s="47" t="s">
        <v>76</v>
      </c>
      <c r="C72" s="47" t="s">
        <v>336</v>
      </c>
      <c r="D72" s="50" t="s">
        <v>69</v>
      </c>
      <c r="E72" s="50">
        <v>9</v>
      </c>
      <c r="F72" s="50"/>
      <c r="G72" s="50">
        <v>9</v>
      </c>
      <c r="H72" s="50"/>
      <c r="I72" s="50">
        <f>+SUM(Tabla13[[#This Row],[PRIMER TRIMESTRE]:[CUARTO TRIMESTRE]])</f>
        <v>18</v>
      </c>
      <c r="J72" s="54">
        <v>7000</v>
      </c>
      <c r="K72" s="54">
        <f>+Tabla13[[#This Row],[PRIMER TRIMESTRE]]*Tabla13[[#This Row],[PRECIO UNITARIO ESTIMADO]]</f>
        <v>63000</v>
      </c>
      <c r="L72" s="54">
        <f>+Tabla13[[#This Row],[SEGUNDO TRIMESTRE]]*Tabla13[[#This Row],[PRECIO UNITARIO ESTIMADO]]</f>
        <v>0</v>
      </c>
      <c r="M72" s="54">
        <f>+Tabla13[[#This Row],[TERCER TRIMESTRE]]*Tabla13[[#This Row],[PRECIO UNITARIO ESTIMADO]]</f>
        <v>63000</v>
      </c>
      <c r="N72" s="54">
        <f>+Tabla13[[#This Row],[CUARTO TRIMESTRE]]*Tabla13[[#This Row],[PRECIO UNITARIO ESTIMADO]]</f>
        <v>0</v>
      </c>
      <c r="O72" s="52">
        <f>+Tabla13[[#This Row],[CANTIDAD TOTAL]]*Tabla13[[#This Row],[PRECIO UNITARIO ESTIMADO]]</f>
        <v>126000</v>
      </c>
      <c r="P72" s="49"/>
      <c r="Q72" s="50" t="s">
        <v>16</v>
      </c>
      <c r="R72" s="50" t="s">
        <v>62</v>
      </c>
      <c r="S72" s="54"/>
      <c r="T72" s="48" t="s">
        <v>309</v>
      </c>
      <c r="Y72" s="27"/>
    </row>
    <row r="73" spans="1:25" s="26" customFormat="1" ht="36" x14ac:dyDescent="0.25">
      <c r="A73" s="47" t="s">
        <v>33</v>
      </c>
      <c r="B73" s="47" t="s">
        <v>76</v>
      </c>
      <c r="C73" s="47" t="s">
        <v>337</v>
      </c>
      <c r="D73" s="50" t="s">
        <v>69</v>
      </c>
      <c r="E73" s="50">
        <v>2</v>
      </c>
      <c r="F73" s="50"/>
      <c r="G73" s="50">
        <v>2</v>
      </c>
      <c r="H73" s="50"/>
      <c r="I73" s="50">
        <f>+SUM(Tabla13[[#This Row],[PRIMER TRIMESTRE]:[CUARTO TRIMESTRE]])</f>
        <v>4</v>
      </c>
      <c r="J73" s="54">
        <v>12000</v>
      </c>
      <c r="K73" s="54">
        <f>+Tabla13[[#This Row],[PRIMER TRIMESTRE]]*Tabla13[[#This Row],[PRECIO UNITARIO ESTIMADO]]</f>
        <v>24000</v>
      </c>
      <c r="L73" s="54">
        <f>+Tabla13[[#This Row],[SEGUNDO TRIMESTRE]]*Tabla13[[#This Row],[PRECIO UNITARIO ESTIMADO]]</f>
        <v>0</v>
      </c>
      <c r="M73" s="54">
        <f>+Tabla13[[#This Row],[TERCER TRIMESTRE]]*Tabla13[[#This Row],[PRECIO UNITARIO ESTIMADO]]</f>
        <v>24000</v>
      </c>
      <c r="N73" s="54">
        <f>+Tabla13[[#This Row],[CUARTO TRIMESTRE]]*Tabla13[[#This Row],[PRECIO UNITARIO ESTIMADO]]</f>
        <v>0</v>
      </c>
      <c r="O73" s="52">
        <f>+Tabla13[[#This Row],[CANTIDAD TOTAL]]*Tabla13[[#This Row],[PRECIO UNITARIO ESTIMADO]]</f>
        <v>48000</v>
      </c>
      <c r="P73" s="49"/>
      <c r="Q73" s="50" t="s">
        <v>17</v>
      </c>
      <c r="R73" s="50" t="s">
        <v>62</v>
      </c>
      <c r="S73" s="54"/>
      <c r="T73" s="48" t="s">
        <v>309</v>
      </c>
      <c r="Y73" s="27"/>
    </row>
    <row r="74" spans="1:25" s="26" customFormat="1" ht="36" x14ac:dyDescent="0.25">
      <c r="A74" s="47" t="s">
        <v>33</v>
      </c>
      <c r="B74" s="47" t="s">
        <v>76</v>
      </c>
      <c r="C74" s="47" t="s">
        <v>338</v>
      </c>
      <c r="D74" s="50" t="s">
        <v>69</v>
      </c>
      <c r="E74" s="50">
        <v>2</v>
      </c>
      <c r="F74" s="50"/>
      <c r="G74" s="50">
        <v>2</v>
      </c>
      <c r="H74" s="50"/>
      <c r="I74" s="50">
        <f>+SUM(Tabla13[[#This Row],[PRIMER TRIMESTRE]:[CUARTO TRIMESTRE]])</f>
        <v>4</v>
      </c>
      <c r="J74" s="54">
        <v>12000</v>
      </c>
      <c r="K74" s="54">
        <f>+Tabla13[[#This Row],[PRIMER TRIMESTRE]]*Tabla13[[#This Row],[PRECIO UNITARIO ESTIMADO]]</f>
        <v>24000</v>
      </c>
      <c r="L74" s="54">
        <f>+Tabla13[[#This Row],[SEGUNDO TRIMESTRE]]*Tabla13[[#This Row],[PRECIO UNITARIO ESTIMADO]]</f>
        <v>0</v>
      </c>
      <c r="M74" s="54">
        <f>+Tabla13[[#This Row],[TERCER TRIMESTRE]]*Tabla13[[#This Row],[PRECIO UNITARIO ESTIMADO]]</f>
        <v>24000</v>
      </c>
      <c r="N74" s="54">
        <f>+Tabla13[[#This Row],[CUARTO TRIMESTRE]]*Tabla13[[#This Row],[PRECIO UNITARIO ESTIMADO]]</f>
        <v>0</v>
      </c>
      <c r="O74" s="52">
        <f>+Tabla13[[#This Row],[CANTIDAD TOTAL]]*Tabla13[[#This Row],[PRECIO UNITARIO ESTIMADO]]</f>
        <v>48000</v>
      </c>
      <c r="P74" s="49"/>
      <c r="Q74" s="50" t="s">
        <v>17</v>
      </c>
      <c r="R74" s="50" t="s">
        <v>62</v>
      </c>
      <c r="S74" s="54"/>
      <c r="T74" s="48" t="s">
        <v>309</v>
      </c>
      <c r="Y74" s="27"/>
    </row>
    <row r="75" spans="1:25" s="26" customFormat="1" ht="36" x14ac:dyDescent="0.25">
      <c r="A75" s="47" t="s">
        <v>33</v>
      </c>
      <c r="B75" s="47" t="s">
        <v>76</v>
      </c>
      <c r="C75" s="47" t="s">
        <v>339</v>
      </c>
      <c r="D75" s="50" t="s">
        <v>69</v>
      </c>
      <c r="E75" s="50">
        <v>2</v>
      </c>
      <c r="F75" s="50"/>
      <c r="G75" s="50">
        <v>2</v>
      </c>
      <c r="H75" s="50"/>
      <c r="I75" s="50">
        <f>+SUM(Tabla13[[#This Row],[PRIMER TRIMESTRE]:[CUARTO TRIMESTRE]])</f>
        <v>4</v>
      </c>
      <c r="J75" s="54">
        <v>12000</v>
      </c>
      <c r="K75" s="54">
        <f>+Tabla13[[#This Row],[PRIMER TRIMESTRE]]*Tabla13[[#This Row],[PRECIO UNITARIO ESTIMADO]]</f>
        <v>24000</v>
      </c>
      <c r="L75" s="54">
        <f>+Tabla13[[#This Row],[SEGUNDO TRIMESTRE]]*Tabla13[[#This Row],[PRECIO UNITARIO ESTIMADO]]</f>
        <v>0</v>
      </c>
      <c r="M75" s="54">
        <f>+Tabla13[[#This Row],[TERCER TRIMESTRE]]*Tabla13[[#This Row],[PRECIO UNITARIO ESTIMADO]]</f>
        <v>24000</v>
      </c>
      <c r="N75" s="54">
        <f>+Tabla13[[#This Row],[CUARTO TRIMESTRE]]*Tabla13[[#This Row],[PRECIO UNITARIO ESTIMADO]]</f>
        <v>0</v>
      </c>
      <c r="O75" s="52">
        <f>+Tabla13[[#This Row],[CANTIDAD TOTAL]]*Tabla13[[#This Row],[PRECIO UNITARIO ESTIMADO]]</f>
        <v>48000</v>
      </c>
      <c r="P75" s="49"/>
      <c r="Q75" s="50" t="s">
        <v>17</v>
      </c>
      <c r="R75" s="50" t="s">
        <v>62</v>
      </c>
      <c r="S75" s="54"/>
      <c r="T75" s="48" t="s">
        <v>309</v>
      </c>
      <c r="Y75" s="27"/>
    </row>
    <row r="76" spans="1:25" s="26" customFormat="1" ht="36" x14ac:dyDescent="0.25">
      <c r="A76" s="47" t="s">
        <v>33</v>
      </c>
      <c r="B76" s="47" t="s">
        <v>76</v>
      </c>
      <c r="C76" s="47" t="s">
        <v>340</v>
      </c>
      <c r="D76" s="50" t="s">
        <v>69</v>
      </c>
      <c r="E76" s="50">
        <v>2</v>
      </c>
      <c r="F76" s="50"/>
      <c r="G76" s="50">
        <v>2</v>
      </c>
      <c r="H76" s="50"/>
      <c r="I76" s="50">
        <f>+SUM(Tabla13[[#This Row],[PRIMER TRIMESTRE]:[CUARTO TRIMESTRE]])</f>
        <v>4</v>
      </c>
      <c r="J76" s="54">
        <v>12000</v>
      </c>
      <c r="K76" s="54">
        <f>+Tabla13[[#This Row],[PRIMER TRIMESTRE]]*Tabla13[[#This Row],[PRECIO UNITARIO ESTIMADO]]</f>
        <v>24000</v>
      </c>
      <c r="L76" s="54">
        <f>+Tabla13[[#This Row],[SEGUNDO TRIMESTRE]]*Tabla13[[#This Row],[PRECIO UNITARIO ESTIMADO]]</f>
        <v>0</v>
      </c>
      <c r="M76" s="54">
        <f>+Tabla13[[#This Row],[TERCER TRIMESTRE]]*Tabla13[[#This Row],[PRECIO UNITARIO ESTIMADO]]</f>
        <v>24000</v>
      </c>
      <c r="N76" s="54">
        <f>+Tabla13[[#This Row],[CUARTO TRIMESTRE]]*Tabla13[[#This Row],[PRECIO UNITARIO ESTIMADO]]</f>
        <v>0</v>
      </c>
      <c r="O76" s="52">
        <f>+Tabla13[[#This Row],[CANTIDAD TOTAL]]*Tabla13[[#This Row],[PRECIO UNITARIO ESTIMADO]]</f>
        <v>48000</v>
      </c>
      <c r="P76" s="49"/>
      <c r="Q76" s="50" t="s">
        <v>17</v>
      </c>
      <c r="R76" s="50" t="s">
        <v>62</v>
      </c>
      <c r="S76" s="54"/>
      <c r="T76" s="48" t="s">
        <v>309</v>
      </c>
      <c r="Y76" s="27"/>
    </row>
    <row r="77" spans="1:25" s="26" customFormat="1" ht="36" x14ac:dyDescent="0.25">
      <c r="A77" s="47" t="s">
        <v>33</v>
      </c>
      <c r="B77" s="47" t="s">
        <v>76</v>
      </c>
      <c r="C77" s="47" t="s">
        <v>341</v>
      </c>
      <c r="D77" s="50" t="s">
        <v>69</v>
      </c>
      <c r="E77" s="50">
        <v>6</v>
      </c>
      <c r="F77" s="50"/>
      <c r="G77" s="50">
        <v>6</v>
      </c>
      <c r="H77" s="50"/>
      <c r="I77" s="50">
        <f>+SUM(Tabla13[[#This Row],[PRIMER TRIMESTRE]:[CUARTO TRIMESTRE]])</f>
        <v>12</v>
      </c>
      <c r="J77" s="54">
        <v>10000</v>
      </c>
      <c r="K77" s="54">
        <f>+Tabla13[[#This Row],[PRIMER TRIMESTRE]]*Tabla13[[#This Row],[PRECIO UNITARIO ESTIMADO]]</f>
        <v>60000</v>
      </c>
      <c r="L77" s="54">
        <f>+Tabla13[[#This Row],[SEGUNDO TRIMESTRE]]*Tabla13[[#This Row],[PRECIO UNITARIO ESTIMADO]]</f>
        <v>0</v>
      </c>
      <c r="M77" s="54">
        <f>+Tabla13[[#This Row],[TERCER TRIMESTRE]]*Tabla13[[#This Row],[PRECIO UNITARIO ESTIMADO]]</f>
        <v>60000</v>
      </c>
      <c r="N77" s="54">
        <f>+Tabla13[[#This Row],[CUARTO TRIMESTRE]]*Tabla13[[#This Row],[PRECIO UNITARIO ESTIMADO]]</f>
        <v>0</v>
      </c>
      <c r="O77" s="52">
        <f>+Tabla13[[#This Row],[CANTIDAD TOTAL]]*Tabla13[[#This Row],[PRECIO UNITARIO ESTIMADO]]</f>
        <v>120000</v>
      </c>
      <c r="P77" s="49"/>
      <c r="Q77" s="50" t="s">
        <v>16</v>
      </c>
      <c r="R77" s="50" t="s">
        <v>62</v>
      </c>
      <c r="S77" s="54"/>
      <c r="T77" s="48" t="s">
        <v>309</v>
      </c>
      <c r="Y77" s="27"/>
    </row>
    <row r="78" spans="1:25" s="26" customFormat="1" ht="36" x14ac:dyDescent="0.25">
      <c r="A78" s="47" t="s">
        <v>33</v>
      </c>
      <c r="B78" s="47" t="s">
        <v>76</v>
      </c>
      <c r="C78" s="47" t="s">
        <v>342</v>
      </c>
      <c r="D78" s="50" t="s">
        <v>69</v>
      </c>
      <c r="E78" s="50">
        <v>6</v>
      </c>
      <c r="F78" s="50"/>
      <c r="G78" s="50">
        <v>6</v>
      </c>
      <c r="H78" s="50"/>
      <c r="I78" s="50">
        <f>+SUM(Tabla13[[#This Row],[PRIMER TRIMESTRE]:[CUARTO TRIMESTRE]])</f>
        <v>12</v>
      </c>
      <c r="J78" s="54">
        <v>10000</v>
      </c>
      <c r="K78" s="54">
        <f>+Tabla13[[#This Row],[PRIMER TRIMESTRE]]*Tabla13[[#This Row],[PRECIO UNITARIO ESTIMADO]]</f>
        <v>60000</v>
      </c>
      <c r="L78" s="54">
        <f>+Tabla13[[#This Row],[SEGUNDO TRIMESTRE]]*Tabla13[[#This Row],[PRECIO UNITARIO ESTIMADO]]</f>
        <v>0</v>
      </c>
      <c r="M78" s="54">
        <f>+Tabla13[[#This Row],[TERCER TRIMESTRE]]*Tabla13[[#This Row],[PRECIO UNITARIO ESTIMADO]]</f>
        <v>60000</v>
      </c>
      <c r="N78" s="54">
        <f>+Tabla13[[#This Row],[CUARTO TRIMESTRE]]*Tabla13[[#This Row],[PRECIO UNITARIO ESTIMADO]]</f>
        <v>0</v>
      </c>
      <c r="O78" s="52">
        <f>+Tabla13[[#This Row],[CANTIDAD TOTAL]]*Tabla13[[#This Row],[PRECIO UNITARIO ESTIMADO]]</f>
        <v>120000</v>
      </c>
      <c r="P78" s="49"/>
      <c r="Q78" s="50" t="s">
        <v>16</v>
      </c>
      <c r="R78" s="50" t="s">
        <v>62</v>
      </c>
      <c r="S78" s="54"/>
      <c r="T78" s="48" t="s">
        <v>309</v>
      </c>
      <c r="Y78" s="27"/>
    </row>
    <row r="79" spans="1:25" s="26" customFormat="1" ht="36" x14ac:dyDescent="0.25">
      <c r="A79" s="47" t="s">
        <v>33</v>
      </c>
      <c r="B79" s="47" t="s">
        <v>76</v>
      </c>
      <c r="C79" s="47" t="s">
        <v>343</v>
      </c>
      <c r="D79" s="50" t="s">
        <v>69</v>
      </c>
      <c r="E79" s="50">
        <v>6</v>
      </c>
      <c r="F79" s="50"/>
      <c r="G79" s="50">
        <v>6</v>
      </c>
      <c r="H79" s="50"/>
      <c r="I79" s="50">
        <f>+SUM(Tabla13[[#This Row],[PRIMER TRIMESTRE]:[CUARTO TRIMESTRE]])</f>
        <v>12</v>
      </c>
      <c r="J79" s="54">
        <v>10000</v>
      </c>
      <c r="K79" s="54">
        <f>+Tabla13[[#This Row],[PRIMER TRIMESTRE]]*Tabla13[[#This Row],[PRECIO UNITARIO ESTIMADO]]</f>
        <v>60000</v>
      </c>
      <c r="L79" s="54">
        <f>+Tabla13[[#This Row],[SEGUNDO TRIMESTRE]]*Tabla13[[#This Row],[PRECIO UNITARIO ESTIMADO]]</f>
        <v>0</v>
      </c>
      <c r="M79" s="54">
        <f>+Tabla13[[#This Row],[TERCER TRIMESTRE]]*Tabla13[[#This Row],[PRECIO UNITARIO ESTIMADO]]</f>
        <v>60000</v>
      </c>
      <c r="N79" s="54">
        <f>+Tabla13[[#This Row],[CUARTO TRIMESTRE]]*Tabla13[[#This Row],[PRECIO UNITARIO ESTIMADO]]</f>
        <v>0</v>
      </c>
      <c r="O79" s="52">
        <f>+Tabla13[[#This Row],[CANTIDAD TOTAL]]*Tabla13[[#This Row],[PRECIO UNITARIO ESTIMADO]]</f>
        <v>120000</v>
      </c>
      <c r="P79" s="49"/>
      <c r="Q79" s="50" t="s">
        <v>16</v>
      </c>
      <c r="R79" s="50" t="s">
        <v>62</v>
      </c>
      <c r="S79" s="54"/>
      <c r="T79" s="48" t="s">
        <v>309</v>
      </c>
      <c r="Y79" s="27"/>
    </row>
    <row r="80" spans="1:25" s="26" customFormat="1" ht="36" x14ac:dyDescent="0.25">
      <c r="A80" s="47" t="s">
        <v>33</v>
      </c>
      <c r="B80" s="47" t="s">
        <v>76</v>
      </c>
      <c r="C80" s="47" t="s">
        <v>344</v>
      </c>
      <c r="D80" s="50" t="s">
        <v>69</v>
      </c>
      <c r="E80" s="50">
        <v>6</v>
      </c>
      <c r="F80" s="50"/>
      <c r="G80" s="50">
        <v>6</v>
      </c>
      <c r="H80" s="50"/>
      <c r="I80" s="50">
        <f>+SUM(Tabla13[[#This Row],[PRIMER TRIMESTRE]:[CUARTO TRIMESTRE]])</f>
        <v>12</v>
      </c>
      <c r="J80" s="54">
        <v>10000</v>
      </c>
      <c r="K80" s="54">
        <f>+Tabla13[[#This Row],[PRIMER TRIMESTRE]]*Tabla13[[#This Row],[PRECIO UNITARIO ESTIMADO]]</f>
        <v>60000</v>
      </c>
      <c r="L80" s="54">
        <f>+Tabla13[[#This Row],[SEGUNDO TRIMESTRE]]*Tabla13[[#This Row],[PRECIO UNITARIO ESTIMADO]]</f>
        <v>0</v>
      </c>
      <c r="M80" s="54">
        <f>+Tabla13[[#This Row],[TERCER TRIMESTRE]]*Tabla13[[#This Row],[PRECIO UNITARIO ESTIMADO]]</f>
        <v>60000</v>
      </c>
      <c r="N80" s="54">
        <f>+Tabla13[[#This Row],[CUARTO TRIMESTRE]]*Tabla13[[#This Row],[PRECIO UNITARIO ESTIMADO]]</f>
        <v>0</v>
      </c>
      <c r="O80" s="52">
        <f>+Tabla13[[#This Row],[CANTIDAD TOTAL]]*Tabla13[[#This Row],[PRECIO UNITARIO ESTIMADO]]</f>
        <v>120000</v>
      </c>
      <c r="P80" s="49"/>
      <c r="Q80" s="50" t="s">
        <v>16</v>
      </c>
      <c r="R80" s="50" t="s">
        <v>62</v>
      </c>
      <c r="S80" s="54"/>
      <c r="T80" s="48" t="s">
        <v>309</v>
      </c>
      <c r="Y80" s="27"/>
    </row>
    <row r="81" spans="1:25" s="26" customFormat="1" ht="36" x14ac:dyDescent="0.25">
      <c r="A81" s="47" t="s">
        <v>33</v>
      </c>
      <c r="B81" s="47" t="s">
        <v>76</v>
      </c>
      <c r="C81" s="47" t="s">
        <v>345</v>
      </c>
      <c r="D81" s="50" t="s">
        <v>69</v>
      </c>
      <c r="E81" s="50">
        <v>5</v>
      </c>
      <c r="F81" s="50"/>
      <c r="G81" s="50">
        <v>5</v>
      </c>
      <c r="H81" s="50"/>
      <c r="I81" s="50">
        <f>+SUM(Tabla13[[#This Row],[PRIMER TRIMESTRE]:[CUARTO TRIMESTRE]])</f>
        <v>10</v>
      </c>
      <c r="J81" s="54">
        <v>4000</v>
      </c>
      <c r="K81" s="54">
        <f>+Tabla13[[#This Row],[PRIMER TRIMESTRE]]*Tabla13[[#This Row],[PRECIO UNITARIO ESTIMADO]]</f>
        <v>20000</v>
      </c>
      <c r="L81" s="54">
        <f>+Tabla13[[#This Row],[SEGUNDO TRIMESTRE]]*Tabla13[[#This Row],[PRECIO UNITARIO ESTIMADO]]</f>
        <v>0</v>
      </c>
      <c r="M81" s="54">
        <f>+Tabla13[[#This Row],[TERCER TRIMESTRE]]*Tabla13[[#This Row],[PRECIO UNITARIO ESTIMADO]]</f>
        <v>20000</v>
      </c>
      <c r="N81" s="54">
        <f>+Tabla13[[#This Row],[CUARTO TRIMESTRE]]*Tabla13[[#This Row],[PRECIO UNITARIO ESTIMADO]]</f>
        <v>0</v>
      </c>
      <c r="O81" s="52">
        <f>+Tabla13[[#This Row],[CANTIDAD TOTAL]]*Tabla13[[#This Row],[PRECIO UNITARIO ESTIMADO]]</f>
        <v>40000</v>
      </c>
      <c r="P81" s="49"/>
      <c r="Q81" s="50" t="s">
        <v>17</v>
      </c>
      <c r="R81" s="50" t="s">
        <v>62</v>
      </c>
      <c r="S81" s="54"/>
      <c r="T81" s="48" t="s">
        <v>309</v>
      </c>
      <c r="Y81" s="27"/>
    </row>
    <row r="82" spans="1:25" s="26" customFormat="1" ht="36" x14ac:dyDescent="0.25">
      <c r="A82" s="47" t="s">
        <v>33</v>
      </c>
      <c r="B82" s="47" t="s">
        <v>352</v>
      </c>
      <c r="C82" s="47" t="s">
        <v>425</v>
      </c>
      <c r="D82" s="50" t="s">
        <v>426</v>
      </c>
      <c r="E82" s="50"/>
      <c r="F82" s="50"/>
      <c r="G82" s="50">
        <v>60</v>
      </c>
      <c r="H82" s="50"/>
      <c r="I82" s="50">
        <f>+SUM(Tabla13[[#This Row],[PRIMER TRIMESTRE]:[CUARTO TRIMESTRE]])</f>
        <v>60</v>
      </c>
      <c r="J82" s="54">
        <v>200</v>
      </c>
      <c r="K82" s="54">
        <f>+Tabla13[[#This Row],[PRIMER TRIMESTRE]]*Tabla13[[#This Row],[PRECIO UNITARIO ESTIMADO]]</f>
        <v>0</v>
      </c>
      <c r="L82" s="54">
        <f>+Tabla13[[#This Row],[SEGUNDO TRIMESTRE]]*Tabla13[[#This Row],[PRECIO UNITARIO ESTIMADO]]</f>
        <v>0</v>
      </c>
      <c r="M82" s="54">
        <f>+Tabla13[[#This Row],[TERCER TRIMESTRE]]*Tabla13[[#This Row],[PRECIO UNITARIO ESTIMADO]]</f>
        <v>12000</v>
      </c>
      <c r="N82" s="54">
        <f>+Tabla13[[#This Row],[CUARTO TRIMESTRE]]*Tabla13[[#This Row],[PRECIO UNITARIO ESTIMADO]]</f>
        <v>0</v>
      </c>
      <c r="O82" s="52">
        <f>+Tabla13[[#This Row],[CANTIDAD TOTAL]]*Tabla13[[#This Row],[PRECIO UNITARIO ESTIMADO]]</f>
        <v>12000</v>
      </c>
      <c r="P82" s="49"/>
      <c r="Q82" s="50" t="s">
        <v>17</v>
      </c>
      <c r="R82" s="50" t="s">
        <v>62</v>
      </c>
      <c r="S82" s="54"/>
      <c r="T82" s="48" t="s">
        <v>427</v>
      </c>
      <c r="Y82" s="27"/>
    </row>
    <row r="83" spans="1:25" s="26" customFormat="1" ht="36" x14ac:dyDescent="0.25">
      <c r="A83" s="47" t="s">
        <v>33</v>
      </c>
      <c r="B83" s="47" t="s">
        <v>352</v>
      </c>
      <c r="C83" s="47" t="s">
        <v>428</v>
      </c>
      <c r="D83" s="50" t="s">
        <v>429</v>
      </c>
      <c r="E83" s="50"/>
      <c r="F83" s="50"/>
      <c r="G83" s="50"/>
      <c r="H83" s="50">
        <v>6</v>
      </c>
      <c r="I83" s="50">
        <f>+SUM(Tabla13[[#This Row],[PRIMER TRIMESTRE]:[CUARTO TRIMESTRE]])</f>
        <v>6</v>
      </c>
      <c r="J83" s="54">
        <v>350</v>
      </c>
      <c r="K83" s="54">
        <f>+Tabla13[[#This Row],[PRIMER TRIMESTRE]]*Tabla13[[#This Row],[PRECIO UNITARIO ESTIMADO]]</f>
        <v>0</v>
      </c>
      <c r="L83" s="54">
        <f>+Tabla13[[#This Row],[SEGUNDO TRIMESTRE]]*Tabla13[[#This Row],[PRECIO UNITARIO ESTIMADO]]</f>
        <v>0</v>
      </c>
      <c r="M83" s="54">
        <f>+Tabla13[[#This Row],[TERCER TRIMESTRE]]*Tabla13[[#This Row],[PRECIO UNITARIO ESTIMADO]]</f>
        <v>0</v>
      </c>
      <c r="N83" s="54">
        <f>+Tabla13[[#This Row],[CUARTO TRIMESTRE]]*Tabla13[[#This Row],[PRECIO UNITARIO ESTIMADO]]</f>
        <v>2100</v>
      </c>
      <c r="O83" s="52">
        <f>+Tabla13[[#This Row],[CANTIDAD TOTAL]]*Tabla13[[#This Row],[PRECIO UNITARIO ESTIMADO]]</f>
        <v>2100</v>
      </c>
      <c r="P83" s="49"/>
      <c r="Q83" s="50" t="s">
        <v>17</v>
      </c>
      <c r="R83" s="50" t="s">
        <v>62</v>
      </c>
      <c r="S83" s="54"/>
      <c r="T83" s="48" t="s">
        <v>427</v>
      </c>
      <c r="Y83" s="27"/>
    </row>
    <row r="84" spans="1:25" s="26" customFormat="1" ht="36" x14ac:dyDescent="0.25">
      <c r="A84" s="47" t="s">
        <v>33</v>
      </c>
      <c r="B84" s="47" t="s">
        <v>352</v>
      </c>
      <c r="C84" s="47" t="s">
        <v>430</v>
      </c>
      <c r="D84" s="50" t="s">
        <v>392</v>
      </c>
      <c r="E84" s="50"/>
      <c r="F84" s="50"/>
      <c r="G84" s="50"/>
      <c r="H84" s="50">
        <v>24</v>
      </c>
      <c r="I84" s="50">
        <f>+SUM(Tabla13[[#This Row],[PRIMER TRIMESTRE]:[CUARTO TRIMESTRE]])</f>
        <v>24</v>
      </c>
      <c r="J84" s="54">
        <v>15</v>
      </c>
      <c r="K84" s="54">
        <f>+Tabla13[[#This Row],[PRIMER TRIMESTRE]]*Tabla13[[#This Row],[PRECIO UNITARIO ESTIMADO]]</f>
        <v>0</v>
      </c>
      <c r="L84" s="54">
        <f>+Tabla13[[#This Row],[SEGUNDO TRIMESTRE]]*Tabla13[[#This Row],[PRECIO UNITARIO ESTIMADO]]</f>
        <v>0</v>
      </c>
      <c r="M84" s="54">
        <f>+Tabla13[[#This Row],[TERCER TRIMESTRE]]*Tabla13[[#This Row],[PRECIO UNITARIO ESTIMADO]]</f>
        <v>0</v>
      </c>
      <c r="N84" s="54">
        <f>+Tabla13[[#This Row],[CUARTO TRIMESTRE]]*Tabla13[[#This Row],[PRECIO UNITARIO ESTIMADO]]</f>
        <v>360</v>
      </c>
      <c r="O84" s="52">
        <f>+Tabla13[[#This Row],[CANTIDAD TOTAL]]*Tabla13[[#This Row],[PRECIO UNITARIO ESTIMADO]]</f>
        <v>360</v>
      </c>
      <c r="P84" s="49"/>
      <c r="Q84" s="50" t="s">
        <v>17</v>
      </c>
      <c r="R84" s="50" t="s">
        <v>62</v>
      </c>
      <c r="S84" s="54"/>
      <c r="T84" s="48" t="s">
        <v>427</v>
      </c>
      <c r="Y84" s="27"/>
    </row>
    <row r="85" spans="1:25" s="26" customFormat="1" ht="36" x14ac:dyDescent="0.25">
      <c r="A85" s="47" t="s">
        <v>33</v>
      </c>
      <c r="B85" s="47" t="s">
        <v>352</v>
      </c>
      <c r="C85" s="47" t="s">
        <v>431</v>
      </c>
      <c r="D85" s="50" t="s">
        <v>392</v>
      </c>
      <c r="E85" s="50"/>
      <c r="F85" s="50"/>
      <c r="G85" s="50"/>
      <c r="H85" s="50">
        <v>1</v>
      </c>
      <c r="I85" s="50">
        <f>+SUM(Tabla13[[#This Row],[PRIMER TRIMESTRE]:[CUARTO TRIMESTRE]])</f>
        <v>1</v>
      </c>
      <c r="J85" s="54">
        <v>350</v>
      </c>
      <c r="K85" s="54">
        <f>+Tabla13[[#This Row],[PRIMER TRIMESTRE]]*Tabla13[[#This Row],[PRECIO UNITARIO ESTIMADO]]</f>
        <v>0</v>
      </c>
      <c r="L85" s="54">
        <f>+Tabla13[[#This Row],[SEGUNDO TRIMESTRE]]*Tabla13[[#This Row],[PRECIO UNITARIO ESTIMADO]]</f>
        <v>0</v>
      </c>
      <c r="M85" s="54">
        <f>+Tabla13[[#This Row],[TERCER TRIMESTRE]]*Tabla13[[#This Row],[PRECIO UNITARIO ESTIMADO]]</f>
        <v>0</v>
      </c>
      <c r="N85" s="54">
        <f>+Tabla13[[#This Row],[CUARTO TRIMESTRE]]*Tabla13[[#This Row],[PRECIO UNITARIO ESTIMADO]]</f>
        <v>350</v>
      </c>
      <c r="O85" s="52">
        <f>+Tabla13[[#This Row],[CANTIDAD TOTAL]]*Tabla13[[#This Row],[PRECIO UNITARIO ESTIMADO]]</f>
        <v>350</v>
      </c>
      <c r="P85" s="49"/>
      <c r="Q85" s="50" t="s">
        <v>17</v>
      </c>
      <c r="R85" s="50" t="s">
        <v>62</v>
      </c>
      <c r="S85" s="54"/>
      <c r="T85" s="48" t="s">
        <v>427</v>
      </c>
      <c r="Y85" s="27"/>
    </row>
    <row r="86" spans="1:25" s="26" customFormat="1" ht="36" x14ac:dyDescent="0.25">
      <c r="A86" s="47" t="s">
        <v>34</v>
      </c>
      <c r="B86" s="47" t="s">
        <v>346</v>
      </c>
      <c r="C86" s="47" t="s">
        <v>347</v>
      </c>
      <c r="D86" s="50" t="s">
        <v>69</v>
      </c>
      <c r="E86" s="50">
        <v>4</v>
      </c>
      <c r="F86" s="50"/>
      <c r="G86" s="50">
        <v>4</v>
      </c>
      <c r="H86" s="50"/>
      <c r="I86" s="50">
        <f>+SUM(Tabla13[[#This Row],[PRIMER TRIMESTRE]:[CUARTO TRIMESTRE]])</f>
        <v>8</v>
      </c>
      <c r="J86" s="54">
        <v>6000</v>
      </c>
      <c r="K86" s="54">
        <f>+Tabla13[[#This Row],[PRIMER TRIMESTRE]]*Tabla13[[#This Row],[PRECIO UNITARIO ESTIMADO]]</f>
        <v>24000</v>
      </c>
      <c r="L86" s="54">
        <f>+Tabla13[[#This Row],[SEGUNDO TRIMESTRE]]*Tabla13[[#This Row],[PRECIO UNITARIO ESTIMADO]]</f>
        <v>0</v>
      </c>
      <c r="M86" s="54">
        <f>+Tabla13[[#This Row],[TERCER TRIMESTRE]]*Tabla13[[#This Row],[PRECIO UNITARIO ESTIMADO]]</f>
        <v>24000</v>
      </c>
      <c r="N86" s="54">
        <f>+Tabla13[[#This Row],[CUARTO TRIMESTRE]]*Tabla13[[#This Row],[PRECIO UNITARIO ESTIMADO]]</f>
        <v>0</v>
      </c>
      <c r="O86" s="52">
        <f>+Tabla13[[#This Row],[CANTIDAD TOTAL]]*Tabla13[[#This Row],[PRECIO UNITARIO ESTIMADO]]</f>
        <v>48000</v>
      </c>
      <c r="P86" s="49">
        <f>SUM(O86:O91)</f>
        <v>322000</v>
      </c>
      <c r="Q86" s="50" t="s">
        <v>17</v>
      </c>
      <c r="R86" s="50" t="s">
        <v>62</v>
      </c>
      <c r="S86" s="54"/>
      <c r="T86" s="48" t="s">
        <v>309</v>
      </c>
      <c r="Y86" s="27"/>
    </row>
    <row r="87" spans="1:25" s="26" customFormat="1" ht="36" x14ac:dyDescent="0.25">
      <c r="A87" s="47" t="s">
        <v>34</v>
      </c>
      <c r="B87" s="47" t="s">
        <v>346</v>
      </c>
      <c r="C87" s="47" t="s">
        <v>348</v>
      </c>
      <c r="D87" s="50" t="s">
        <v>69</v>
      </c>
      <c r="E87" s="50">
        <v>5</v>
      </c>
      <c r="F87" s="50"/>
      <c r="G87" s="50">
        <v>5</v>
      </c>
      <c r="H87" s="50"/>
      <c r="I87" s="50">
        <f>+SUM(Tabla13[[#This Row],[PRIMER TRIMESTRE]:[CUARTO TRIMESTRE]])</f>
        <v>10</v>
      </c>
      <c r="J87" s="54">
        <v>9000</v>
      </c>
      <c r="K87" s="54">
        <f>+Tabla13[[#This Row],[PRIMER TRIMESTRE]]*Tabla13[[#This Row],[PRECIO UNITARIO ESTIMADO]]</f>
        <v>45000</v>
      </c>
      <c r="L87" s="54">
        <f>+Tabla13[[#This Row],[SEGUNDO TRIMESTRE]]*Tabla13[[#This Row],[PRECIO UNITARIO ESTIMADO]]</f>
        <v>0</v>
      </c>
      <c r="M87" s="54">
        <f>+Tabla13[[#This Row],[TERCER TRIMESTRE]]*Tabla13[[#This Row],[PRECIO UNITARIO ESTIMADO]]</f>
        <v>45000</v>
      </c>
      <c r="N87" s="54">
        <f>+Tabla13[[#This Row],[CUARTO TRIMESTRE]]*Tabla13[[#This Row],[PRECIO UNITARIO ESTIMADO]]</f>
        <v>0</v>
      </c>
      <c r="O87" s="52">
        <f>+Tabla13[[#This Row],[CANTIDAD TOTAL]]*Tabla13[[#This Row],[PRECIO UNITARIO ESTIMADO]]</f>
        <v>90000</v>
      </c>
      <c r="P87" s="49"/>
      <c r="Q87" s="50" t="s">
        <v>17</v>
      </c>
      <c r="R87" s="50" t="s">
        <v>62</v>
      </c>
      <c r="S87" s="54"/>
      <c r="T87" s="48" t="s">
        <v>309</v>
      </c>
      <c r="Y87" s="27"/>
    </row>
    <row r="88" spans="1:25" s="26" customFormat="1" ht="36" x14ac:dyDescent="0.25">
      <c r="A88" s="47" t="s">
        <v>34</v>
      </c>
      <c r="B88" s="47" t="s">
        <v>346</v>
      </c>
      <c r="C88" s="47" t="s">
        <v>349</v>
      </c>
      <c r="D88" s="50" t="s">
        <v>69</v>
      </c>
      <c r="E88" s="50">
        <v>6</v>
      </c>
      <c r="F88" s="50"/>
      <c r="G88" s="50">
        <v>6</v>
      </c>
      <c r="H88" s="50"/>
      <c r="I88" s="50">
        <f>+SUM(Tabla13[[#This Row],[PRIMER TRIMESTRE]:[CUARTO TRIMESTRE]])</f>
        <v>12</v>
      </c>
      <c r="J88" s="54">
        <v>4000</v>
      </c>
      <c r="K88" s="54">
        <f>+Tabla13[[#This Row],[PRIMER TRIMESTRE]]*Tabla13[[#This Row],[PRECIO UNITARIO ESTIMADO]]</f>
        <v>24000</v>
      </c>
      <c r="L88" s="54">
        <f>+Tabla13[[#This Row],[SEGUNDO TRIMESTRE]]*Tabla13[[#This Row],[PRECIO UNITARIO ESTIMADO]]</f>
        <v>0</v>
      </c>
      <c r="M88" s="54">
        <f>+Tabla13[[#This Row],[TERCER TRIMESTRE]]*Tabla13[[#This Row],[PRECIO UNITARIO ESTIMADO]]</f>
        <v>24000</v>
      </c>
      <c r="N88" s="54">
        <f>+Tabla13[[#This Row],[CUARTO TRIMESTRE]]*Tabla13[[#This Row],[PRECIO UNITARIO ESTIMADO]]</f>
        <v>0</v>
      </c>
      <c r="O88" s="52">
        <f>+Tabla13[[#This Row],[CANTIDAD TOTAL]]*Tabla13[[#This Row],[PRECIO UNITARIO ESTIMADO]]</f>
        <v>48000</v>
      </c>
      <c r="P88" s="49"/>
      <c r="Q88" s="50" t="s">
        <v>17</v>
      </c>
      <c r="R88" s="50" t="s">
        <v>62</v>
      </c>
      <c r="S88" s="54"/>
      <c r="T88" s="48" t="s">
        <v>309</v>
      </c>
      <c r="Y88" s="27"/>
    </row>
    <row r="89" spans="1:25" s="26" customFormat="1" ht="36" x14ac:dyDescent="0.25">
      <c r="A89" s="47" t="s">
        <v>34</v>
      </c>
      <c r="B89" s="47" t="s">
        <v>346</v>
      </c>
      <c r="C89" s="47" t="s">
        <v>350</v>
      </c>
      <c r="D89" s="50" t="s">
        <v>69</v>
      </c>
      <c r="E89" s="50">
        <v>2</v>
      </c>
      <c r="F89" s="50"/>
      <c r="G89" s="50">
        <v>2</v>
      </c>
      <c r="H89" s="50"/>
      <c r="I89" s="50">
        <f>+SUM(Tabla13[[#This Row],[PRIMER TRIMESTRE]:[CUARTO TRIMESTRE]])</f>
        <v>4</v>
      </c>
      <c r="J89" s="54">
        <v>5000</v>
      </c>
      <c r="K89" s="54">
        <f>+Tabla13[[#This Row],[PRIMER TRIMESTRE]]*Tabla13[[#This Row],[PRECIO UNITARIO ESTIMADO]]</f>
        <v>10000</v>
      </c>
      <c r="L89" s="54">
        <f>+Tabla13[[#This Row],[SEGUNDO TRIMESTRE]]*Tabla13[[#This Row],[PRECIO UNITARIO ESTIMADO]]</f>
        <v>0</v>
      </c>
      <c r="M89" s="54">
        <f>+Tabla13[[#This Row],[TERCER TRIMESTRE]]*Tabla13[[#This Row],[PRECIO UNITARIO ESTIMADO]]</f>
        <v>10000</v>
      </c>
      <c r="N89" s="54">
        <f>+Tabla13[[#This Row],[CUARTO TRIMESTRE]]*Tabla13[[#This Row],[PRECIO UNITARIO ESTIMADO]]</f>
        <v>0</v>
      </c>
      <c r="O89" s="52">
        <f>+Tabla13[[#This Row],[CANTIDAD TOTAL]]*Tabla13[[#This Row],[PRECIO UNITARIO ESTIMADO]]</f>
        <v>20000</v>
      </c>
      <c r="P89" s="49"/>
      <c r="Q89" s="50" t="s">
        <v>17</v>
      </c>
      <c r="R89" s="50" t="s">
        <v>62</v>
      </c>
      <c r="S89" s="54"/>
      <c r="T89" s="48" t="s">
        <v>309</v>
      </c>
      <c r="Y89" s="27"/>
    </row>
    <row r="90" spans="1:25" s="26" customFormat="1" ht="36" x14ac:dyDescent="0.25">
      <c r="A90" s="47" t="s">
        <v>34</v>
      </c>
      <c r="B90" s="47" t="s">
        <v>346</v>
      </c>
      <c r="C90" s="47" t="s">
        <v>351</v>
      </c>
      <c r="D90" s="50" t="s">
        <v>69</v>
      </c>
      <c r="E90" s="50">
        <v>1</v>
      </c>
      <c r="F90" s="50"/>
      <c r="G90" s="50">
        <v>1</v>
      </c>
      <c r="H90" s="50"/>
      <c r="I90" s="50">
        <f>+SUM(Tabla13[[#This Row],[PRIMER TRIMESTRE]:[CUARTO TRIMESTRE]])</f>
        <v>2</v>
      </c>
      <c r="J90" s="54">
        <v>8000</v>
      </c>
      <c r="K90" s="54">
        <f>+Tabla13[[#This Row],[PRIMER TRIMESTRE]]*Tabla13[[#This Row],[PRECIO UNITARIO ESTIMADO]]</f>
        <v>8000</v>
      </c>
      <c r="L90" s="54">
        <f>+Tabla13[[#This Row],[SEGUNDO TRIMESTRE]]*Tabla13[[#This Row],[PRECIO UNITARIO ESTIMADO]]</f>
        <v>0</v>
      </c>
      <c r="M90" s="54">
        <f>+Tabla13[[#This Row],[TERCER TRIMESTRE]]*Tabla13[[#This Row],[PRECIO UNITARIO ESTIMADO]]</f>
        <v>8000</v>
      </c>
      <c r="N90" s="54">
        <f>+Tabla13[[#This Row],[CUARTO TRIMESTRE]]*Tabla13[[#This Row],[PRECIO UNITARIO ESTIMADO]]</f>
        <v>0</v>
      </c>
      <c r="O90" s="52">
        <f>+Tabla13[[#This Row],[CANTIDAD TOTAL]]*Tabla13[[#This Row],[PRECIO UNITARIO ESTIMADO]]</f>
        <v>16000</v>
      </c>
      <c r="P90" s="49"/>
      <c r="Q90" s="50" t="s">
        <v>17</v>
      </c>
      <c r="R90" s="50" t="s">
        <v>62</v>
      </c>
      <c r="S90" s="54"/>
      <c r="T90" s="48" t="s">
        <v>309</v>
      </c>
      <c r="Y90" s="27"/>
    </row>
    <row r="91" spans="1:25" s="26" customFormat="1" ht="36" x14ac:dyDescent="0.25">
      <c r="A91" s="47" t="s">
        <v>34</v>
      </c>
      <c r="B91" s="47" t="s">
        <v>228</v>
      </c>
      <c r="C91" s="47" t="s">
        <v>229</v>
      </c>
      <c r="D91" s="50" t="s">
        <v>69</v>
      </c>
      <c r="E91" s="50">
        <v>1</v>
      </c>
      <c r="F91" s="50">
        <v>1</v>
      </c>
      <c r="G91" s="50">
        <v>1</v>
      </c>
      <c r="H91" s="50">
        <v>1</v>
      </c>
      <c r="I91" s="50">
        <f>+SUM(Tabla13[[#This Row],[PRIMER TRIMESTRE]:[CUARTO TRIMESTRE]])</f>
        <v>4</v>
      </c>
      <c r="J91" s="54">
        <v>25000</v>
      </c>
      <c r="K91" s="54">
        <f>+Tabla13[[#This Row],[PRIMER TRIMESTRE]]*Tabla13[[#This Row],[PRECIO UNITARIO ESTIMADO]]</f>
        <v>25000</v>
      </c>
      <c r="L91" s="54">
        <f>+Tabla13[[#This Row],[SEGUNDO TRIMESTRE]]*Tabla13[[#This Row],[PRECIO UNITARIO ESTIMADO]]</f>
        <v>25000</v>
      </c>
      <c r="M91" s="54">
        <f>+Tabla13[[#This Row],[TERCER TRIMESTRE]]*Tabla13[[#This Row],[PRECIO UNITARIO ESTIMADO]]</f>
        <v>25000</v>
      </c>
      <c r="N91" s="54">
        <f>+Tabla13[[#This Row],[CUARTO TRIMESTRE]]*Tabla13[[#This Row],[PRECIO UNITARIO ESTIMADO]]</f>
        <v>25000</v>
      </c>
      <c r="O91" s="52">
        <f>+Tabla13[[#This Row],[CANTIDAD TOTAL]]*Tabla13[[#This Row],[PRECIO UNITARIO ESTIMADO]]</f>
        <v>100000</v>
      </c>
      <c r="P91" s="49"/>
      <c r="Q91" s="50" t="s">
        <v>16</v>
      </c>
      <c r="R91" s="50" t="s">
        <v>62</v>
      </c>
      <c r="S91" s="54"/>
      <c r="T91" s="48" t="s">
        <v>309</v>
      </c>
      <c r="Y91" s="27"/>
    </row>
    <row r="92" spans="1:25" s="26" customFormat="1" ht="36" x14ac:dyDescent="0.25">
      <c r="A92" s="47" t="s">
        <v>35</v>
      </c>
      <c r="B92" s="47" t="s">
        <v>76</v>
      </c>
      <c r="C92" s="47" t="s">
        <v>85</v>
      </c>
      <c r="D92" s="50" t="s">
        <v>67</v>
      </c>
      <c r="E92" s="50">
        <v>6</v>
      </c>
      <c r="F92" s="50">
        <v>4</v>
      </c>
      <c r="G92" s="50"/>
      <c r="H92" s="50"/>
      <c r="I92" s="50">
        <f>+SUM(Tabla13[[#This Row],[PRIMER TRIMESTRE]:[CUARTO TRIMESTRE]])</f>
        <v>10</v>
      </c>
      <c r="J92" s="54">
        <v>1000</v>
      </c>
      <c r="K92" s="54">
        <f>+Tabla13[[#This Row],[PRIMER TRIMESTRE]]*Tabla13[[#This Row],[PRECIO UNITARIO ESTIMADO]]</f>
        <v>6000</v>
      </c>
      <c r="L92" s="54">
        <f>+Tabla13[[#This Row],[SEGUNDO TRIMESTRE]]*Tabla13[[#This Row],[PRECIO UNITARIO ESTIMADO]]</f>
        <v>4000</v>
      </c>
      <c r="M92" s="54">
        <f>+Tabla13[[#This Row],[TERCER TRIMESTRE]]*Tabla13[[#This Row],[PRECIO UNITARIO ESTIMADO]]</f>
        <v>0</v>
      </c>
      <c r="N92" s="54">
        <f>+Tabla13[[#This Row],[CUARTO TRIMESTRE]]*Tabla13[[#This Row],[PRECIO UNITARIO ESTIMADO]]</f>
        <v>0</v>
      </c>
      <c r="O92" s="52">
        <f>+Tabla13[[#This Row],[CANTIDAD TOTAL]]*Tabla13[[#This Row],[PRECIO UNITARIO ESTIMADO]]</f>
        <v>10000</v>
      </c>
      <c r="P92" s="49">
        <f>+SUM(O92:O93)</f>
        <v>11200</v>
      </c>
      <c r="Q92" s="50" t="s">
        <v>17</v>
      </c>
      <c r="R92" s="50" t="s">
        <v>62</v>
      </c>
      <c r="S92" s="54"/>
      <c r="T92" s="48" t="s">
        <v>115</v>
      </c>
      <c r="Y92" s="27"/>
    </row>
    <row r="93" spans="1:25" s="26" customFormat="1" ht="36" x14ac:dyDescent="0.25">
      <c r="A93" s="47" t="s">
        <v>35</v>
      </c>
      <c r="B93" s="47" t="s">
        <v>432</v>
      </c>
      <c r="C93" s="47" t="s">
        <v>433</v>
      </c>
      <c r="D93" s="50" t="s">
        <v>434</v>
      </c>
      <c r="E93" s="50"/>
      <c r="F93" s="50"/>
      <c r="G93" s="50"/>
      <c r="H93" s="50">
        <v>1</v>
      </c>
      <c r="I93" s="50">
        <f>+SUM(Tabla13[[#This Row],[PRIMER TRIMESTRE]:[CUARTO TRIMESTRE]])</f>
        <v>1</v>
      </c>
      <c r="J93" s="54">
        <v>1200</v>
      </c>
      <c r="K93" s="54">
        <f>+Tabla13[[#This Row],[PRIMER TRIMESTRE]]*Tabla13[[#This Row],[PRECIO UNITARIO ESTIMADO]]</f>
        <v>0</v>
      </c>
      <c r="L93" s="54">
        <f>+Tabla13[[#This Row],[SEGUNDO TRIMESTRE]]*Tabla13[[#This Row],[PRECIO UNITARIO ESTIMADO]]</f>
        <v>0</v>
      </c>
      <c r="M93" s="54">
        <f>+Tabla13[[#This Row],[TERCER TRIMESTRE]]*Tabla13[[#This Row],[PRECIO UNITARIO ESTIMADO]]</f>
        <v>0</v>
      </c>
      <c r="N93" s="54">
        <f>+Tabla13[[#This Row],[CUARTO TRIMESTRE]]*Tabla13[[#This Row],[PRECIO UNITARIO ESTIMADO]]</f>
        <v>1200</v>
      </c>
      <c r="O93" s="52">
        <f>+Tabla13[[#This Row],[CANTIDAD TOTAL]]*Tabla13[[#This Row],[PRECIO UNITARIO ESTIMADO]]</f>
        <v>1200</v>
      </c>
      <c r="P93" s="49"/>
      <c r="Q93" s="50" t="s">
        <v>17</v>
      </c>
      <c r="R93" s="50" t="s">
        <v>62</v>
      </c>
      <c r="S93" s="54"/>
      <c r="T93" s="48" t="s">
        <v>393</v>
      </c>
      <c r="Y93" s="27"/>
    </row>
    <row r="94" spans="1:25" s="26" customFormat="1" ht="36" x14ac:dyDescent="0.25">
      <c r="A94" s="47" t="s">
        <v>36</v>
      </c>
      <c r="B94" s="47" t="s">
        <v>254</v>
      </c>
      <c r="C94" s="47" t="s">
        <v>255</v>
      </c>
      <c r="D94" s="50" t="s">
        <v>69</v>
      </c>
      <c r="E94" s="50">
        <v>2</v>
      </c>
      <c r="F94" s="50"/>
      <c r="G94" s="50"/>
      <c r="H94" s="50"/>
      <c r="I94" s="50">
        <f>+SUM(Tabla13[[#This Row],[PRIMER TRIMESTRE]:[CUARTO TRIMESTRE]])</f>
        <v>2</v>
      </c>
      <c r="J94" s="54">
        <v>5152</v>
      </c>
      <c r="K94" s="54">
        <f>+Tabla13[[#This Row],[PRIMER TRIMESTRE]]*Tabla13[[#This Row],[PRECIO UNITARIO ESTIMADO]]</f>
        <v>10304</v>
      </c>
      <c r="L94" s="54">
        <f>+Tabla13[[#This Row],[SEGUNDO TRIMESTRE]]*Tabla13[[#This Row],[PRECIO UNITARIO ESTIMADO]]</f>
        <v>0</v>
      </c>
      <c r="M94" s="54">
        <f>+Tabla13[[#This Row],[TERCER TRIMESTRE]]*Tabla13[[#This Row],[PRECIO UNITARIO ESTIMADO]]</f>
        <v>0</v>
      </c>
      <c r="N94" s="54">
        <f>+Tabla13[[#This Row],[CUARTO TRIMESTRE]]*Tabla13[[#This Row],[PRECIO UNITARIO ESTIMADO]]</f>
        <v>0</v>
      </c>
      <c r="O94" s="52">
        <f>+Tabla13[[#This Row],[CANTIDAD TOTAL]]*Tabla13[[#This Row],[PRECIO UNITARIO ESTIMADO]]</f>
        <v>10304</v>
      </c>
      <c r="P94" s="49">
        <f>SUM(O94:O104)</f>
        <v>184399.38</v>
      </c>
      <c r="Q94" s="50" t="s">
        <v>17</v>
      </c>
      <c r="R94" s="50" t="s">
        <v>62</v>
      </c>
      <c r="S94" s="54"/>
      <c r="T94" s="48" t="s">
        <v>256</v>
      </c>
      <c r="Y94" s="27"/>
    </row>
    <row r="95" spans="1:25" s="26" customFormat="1" ht="36" x14ac:dyDescent="0.25">
      <c r="A95" s="47" t="s">
        <v>36</v>
      </c>
      <c r="B95" s="47" t="s">
        <v>254</v>
      </c>
      <c r="C95" s="47" t="s">
        <v>257</v>
      </c>
      <c r="D95" s="50" t="s">
        <v>69</v>
      </c>
      <c r="E95" s="50">
        <v>1</v>
      </c>
      <c r="F95" s="50"/>
      <c r="G95" s="50"/>
      <c r="H95" s="50"/>
      <c r="I95" s="50">
        <f>+SUM(Tabla13[[#This Row],[PRIMER TRIMESTRE]:[CUARTO TRIMESTRE]])</f>
        <v>1</v>
      </c>
      <c r="J95" s="54">
        <v>9706</v>
      </c>
      <c r="K95" s="54">
        <f>+Tabla13[[#This Row],[PRIMER TRIMESTRE]]*Tabla13[[#This Row],[PRECIO UNITARIO ESTIMADO]]</f>
        <v>9706</v>
      </c>
      <c r="L95" s="54">
        <f>+Tabla13[[#This Row],[SEGUNDO TRIMESTRE]]*Tabla13[[#This Row],[PRECIO UNITARIO ESTIMADO]]</f>
        <v>0</v>
      </c>
      <c r="M95" s="54">
        <f>+Tabla13[[#This Row],[TERCER TRIMESTRE]]*Tabla13[[#This Row],[PRECIO UNITARIO ESTIMADO]]</f>
        <v>0</v>
      </c>
      <c r="N95" s="54">
        <f>+Tabla13[[#This Row],[CUARTO TRIMESTRE]]*Tabla13[[#This Row],[PRECIO UNITARIO ESTIMADO]]</f>
        <v>0</v>
      </c>
      <c r="O95" s="52">
        <f>+Tabla13[[#This Row],[CANTIDAD TOTAL]]*Tabla13[[#This Row],[PRECIO UNITARIO ESTIMADO]]</f>
        <v>9706</v>
      </c>
      <c r="P95" s="49"/>
      <c r="Q95" s="50" t="s">
        <v>17</v>
      </c>
      <c r="R95" s="50" t="s">
        <v>62</v>
      </c>
      <c r="S95" s="54"/>
      <c r="T95" s="48" t="s">
        <v>256</v>
      </c>
      <c r="Y95" s="27"/>
    </row>
    <row r="96" spans="1:25" s="26" customFormat="1" ht="36" x14ac:dyDescent="0.25">
      <c r="A96" s="47" t="s">
        <v>36</v>
      </c>
      <c r="B96" s="47" t="s">
        <v>254</v>
      </c>
      <c r="C96" s="47" t="s">
        <v>258</v>
      </c>
      <c r="D96" s="50" t="s">
        <v>69</v>
      </c>
      <c r="E96" s="50">
        <v>3</v>
      </c>
      <c r="F96" s="50"/>
      <c r="G96" s="50"/>
      <c r="H96" s="50"/>
      <c r="I96" s="50">
        <f>+SUM(Tabla13[[#This Row],[PRIMER TRIMESTRE]:[CUARTO TRIMESTRE]])</f>
        <v>3</v>
      </c>
      <c r="J96" s="54">
        <v>21160</v>
      </c>
      <c r="K96" s="54">
        <f>+Tabla13[[#This Row],[PRIMER TRIMESTRE]]*Tabla13[[#This Row],[PRECIO UNITARIO ESTIMADO]]</f>
        <v>63480</v>
      </c>
      <c r="L96" s="54">
        <f>+Tabla13[[#This Row],[SEGUNDO TRIMESTRE]]*Tabla13[[#This Row],[PRECIO UNITARIO ESTIMADO]]</f>
        <v>0</v>
      </c>
      <c r="M96" s="54">
        <f>+Tabla13[[#This Row],[TERCER TRIMESTRE]]*Tabla13[[#This Row],[PRECIO UNITARIO ESTIMADO]]</f>
        <v>0</v>
      </c>
      <c r="N96" s="54">
        <f>+Tabla13[[#This Row],[CUARTO TRIMESTRE]]*Tabla13[[#This Row],[PRECIO UNITARIO ESTIMADO]]</f>
        <v>0</v>
      </c>
      <c r="O96" s="52">
        <f>+Tabla13[[#This Row],[CANTIDAD TOTAL]]*Tabla13[[#This Row],[PRECIO UNITARIO ESTIMADO]]</f>
        <v>63480</v>
      </c>
      <c r="P96" s="49"/>
      <c r="Q96" s="50" t="s">
        <v>17</v>
      </c>
      <c r="R96" s="50" t="s">
        <v>62</v>
      </c>
      <c r="S96" s="54"/>
      <c r="T96" s="48" t="s">
        <v>256</v>
      </c>
      <c r="Y96" s="27"/>
    </row>
    <row r="97" spans="1:25" s="26" customFormat="1" ht="36" x14ac:dyDescent="0.25">
      <c r="A97" s="47" t="s">
        <v>36</v>
      </c>
      <c r="B97" s="47" t="s">
        <v>254</v>
      </c>
      <c r="C97" s="47" t="s">
        <v>259</v>
      </c>
      <c r="D97" s="50" t="s">
        <v>69</v>
      </c>
      <c r="E97" s="50">
        <v>3</v>
      </c>
      <c r="F97" s="50"/>
      <c r="G97" s="50"/>
      <c r="H97" s="50"/>
      <c r="I97" s="50">
        <f>+SUM(Tabla13[[#This Row],[PRIMER TRIMESTRE]:[CUARTO TRIMESTRE]])</f>
        <v>3</v>
      </c>
      <c r="J97" s="54">
        <v>828</v>
      </c>
      <c r="K97" s="54">
        <f>+Tabla13[[#This Row],[PRIMER TRIMESTRE]]*Tabla13[[#This Row],[PRECIO UNITARIO ESTIMADO]]</f>
        <v>2484</v>
      </c>
      <c r="L97" s="54">
        <f>+Tabla13[[#This Row],[SEGUNDO TRIMESTRE]]*Tabla13[[#This Row],[PRECIO UNITARIO ESTIMADO]]</f>
        <v>0</v>
      </c>
      <c r="M97" s="54">
        <f>+Tabla13[[#This Row],[TERCER TRIMESTRE]]*Tabla13[[#This Row],[PRECIO UNITARIO ESTIMADO]]</f>
        <v>0</v>
      </c>
      <c r="N97" s="54">
        <f>+Tabla13[[#This Row],[CUARTO TRIMESTRE]]*Tabla13[[#This Row],[PRECIO UNITARIO ESTIMADO]]</f>
        <v>0</v>
      </c>
      <c r="O97" s="52">
        <f>+Tabla13[[#This Row],[CANTIDAD TOTAL]]*Tabla13[[#This Row],[PRECIO UNITARIO ESTIMADO]]</f>
        <v>2484</v>
      </c>
      <c r="P97" s="49"/>
      <c r="Q97" s="50" t="s">
        <v>17</v>
      </c>
      <c r="R97" s="50" t="s">
        <v>62</v>
      </c>
      <c r="S97" s="54"/>
      <c r="T97" s="48" t="s">
        <v>256</v>
      </c>
      <c r="Y97" s="27"/>
    </row>
    <row r="98" spans="1:25" s="26" customFormat="1" ht="36" x14ac:dyDescent="0.25">
      <c r="A98" s="47" t="s">
        <v>36</v>
      </c>
      <c r="B98" s="47" t="s">
        <v>254</v>
      </c>
      <c r="C98" s="47" t="s">
        <v>260</v>
      </c>
      <c r="D98" s="50" t="s">
        <v>69</v>
      </c>
      <c r="E98" s="50">
        <v>3</v>
      </c>
      <c r="F98" s="50"/>
      <c r="G98" s="50"/>
      <c r="H98" s="50"/>
      <c r="I98" s="50">
        <f>+SUM(Tabla13[[#This Row],[PRIMER TRIMESTRE]:[CUARTO TRIMESTRE]])</f>
        <v>3</v>
      </c>
      <c r="J98" s="54">
        <v>322</v>
      </c>
      <c r="K98" s="54">
        <f>+Tabla13[[#This Row],[PRIMER TRIMESTRE]]*Tabla13[[#This Row],[PRECIO UNITARIO ESTIMADO]]</f>
        <v>966</v>
      </c>
      <c r="L98" s="54">
        <f>+Tabla13[[#This Row],[SEGUNDO TRIMESTRE]]*Tabla13[[#This Row],[PRECIO UNITARIO ESTIMADO]]</f>
        <v>0</v>
      </c>
      <c r="M98" s="54">
        <f>+Tabla13[[#This Row],[TERCER TRIMESTRE]]*Tabla13[[#This Row],[PRECIO UNITARIO ESTIMADO]]</f>
        <v>0</v>
      </c>
      <c r="N98" s="54">
        <f>+Tabla13[[#This Row],[CUARTO TRIMESTRE]]*Tabla13[[#This Row],[PRECIO UNITARIO ESTIMADO]]</f>
        <v>0</v>
      </c>
      <c r="O98" s="52">
        <f>+Tabla13[[#This Row],[CANTIDAD TOTAL]]*Tabla13[[#This Row],[PRECIO UNITARIO ESTIMADO]]</f>
        <v>966</v>
      </c>
      <c r="P98" s="49"/>
      <c r="Q98" s="50" t="s">
        <v>17</v>
      </c>
      <c r="R98" s="50" t="s">
        <v>62</v>
      </c>
      <c r="S98" s="54"/>
      <c r="T98" s="48" t="s">
        <v>256</v>
      </c>
      <c r="Y98" s="27"/>
    </row>
    <row r="99" spans="1:25" s="26" customFormat="1" ht="36" x14ac:dyDescent="0.25">
      <c r="A99" s="47" t="s">
        <v>36</v>
      </c>
      <c r="B99" s="47" t="s">
        <v>254</v>
      </c>
      <c r="C99" s="47" t="s">
        <v>261</v>
      </c>
      <c r="D99" s="50" t="s">
        <v>69</v>
      </c>
      <c r="E99" s="50">
        <v>2</v>
      </c>
      <c r="F99" s="50"/>
      <c r="G99" s="50"/>
      <c r="H99" s="50"/>
      <c r="I99" s="50">
        <f>+SUM(Tabla13[[#This Row],[PRIMER TRIMESTRE]:[CUARTO TRIMESTRE]])</f>
        <v>2</v>
      </c>
      <c r="J99" s="54">
        <v>15840</v>
      </c>
      <c r="K99" s="54">
        <f>+Tabla13[[#This Row],[PRIMER TRIMESTRE]]*Tabla13[[#This Row],[PRECIO UNITARIO ESTIMADO]]</f>
        <v>31680</v>
      </c>
      <c r="L99" s="54">
        <f>+Tabla13[[#This Row],[SEGUNDO TRIMESTRE]]*Tabla13[[#This Row],[PRECIO UNITARIO ESTIMADO]]</f>
        <v>0</v>
      </c>
      <c r="M99" s="54">
        <f>+Tabla13[[#This Row],[TERCER TRIMESTRE]]*Tabla13[[#This Row],[PRECIO UNITARIO ESTIMADO]]</f>
        <v>0</v>
      </c>
      <c r="N99" s="54">
        <f>+Tabla13[[#This Row],[CUARTO TRIMESTRE]]*Tabla13[[#This Row],[PRECIO UNITARIO ESTIMADO]]</f>
        <v>0</v>
      </c>
      <c r="O99" s="52">
        <f>+Tabla13[[#This Row],[CANTIDAD TOTAL]]*Tabla13[[#This Row],[PRECIO UNITARIO ESTIMADO]]</f>
        <v>31680</v>
      </c>
      <c r="P99" s="49"/>
      <c r="Q99" s="50" t="s">
        <v>17</v>
      </c>
      <c r="R99" s="50" t="s">
        <v>62</v>
      </c>
      <c r="S99" s="54"/>
      <c r="T99" s="48" t="s">
        <v>256</v>
      </c>
      <c r="Y99" s="27"/>
    </row>
    <row r="100" spans="1:25" s="26" customFormat="1" ht="36" x14ac:dyDescent="0.25">
      <c r="A100" s="47" t="s">
        <v>36</v>
      </c>
      <c r="B100" s="47" t="s">
        <v>254</v>
      </c>
      <c r="C100" s="47" t="s">
        <v>262</v>
      </c>
      <c r="D100" s="50" t="s">
        <v>69</v>
      </c>
      <c r="E100" s="50">
        <v>2</v>
      </c>
      <c r="F100" s="50"/>
      <c r="G100" s="50"/>
      <c r="H100" s="50"/>
      <c r="I100" s="50">
        <f>+SUM(Tabla13[[#This Row],[PRIMER TRIMESTRE]:[CUARTO TRIMESTRE]])</f>
        <v>2</v>
      </c>
      <c r="J100" s="54">
        <v>3680</v>
      </c>
      <c r="K100" s="54">
        <f>+Tabla13[[#This Row],[PRIMER TRIMESTRE]]*Tabla13[[#This Row],[PRECIO UNITARIO ESTIMADO]]</f>
        <v>7360</v>
      </c>
      <c r="L100" s="54">
        <f>+Tabla13[[#This Row],[SEGUNDO TRIMESTRE]]*Tabla13[[#This Row],[PRECIO UNITARIO ESTIMADO]]</f>
        <v>0</v>
      </c>
      <c r="M100" s="54">
        <f>+Tabla13[[#This Row],[TERCER TRIMESTRE]]*Tabla13[[#This Row],[PRECIO UNITARIO ESTIMADO]]</f>
        <v>0</v>
      </c>
      <c r="N100" s="54">
        <f>+Tabla13[[#This Row],[CUARTO TRIMESTRE]]*Tabla13[[#This Row],[PRECIO UNITARIO ESTIMADO]]</f>
        <v>0</v>
      </c>
      <c r="O100" s="52">
        <f>+Tabla13[[#This Row],[CANTIDAD TOTAL]]*Tabla13[[#This Row],[PRECIO UNITARIO ESTIMADO]]</f>
        <v>7360</v>
      </c>
      <c r="P100" s="49"/>
      <c r="Q100" s="50" t="s">
        <v>17</v>
      </c>
      <c r="R100" s="50" t="s">
        <v>62</v>
      </c>
      <c r="S100" s="54"/>
      <c r="T100" s="48" t="s">
        <v>256</v>
      </c>
      <c r="Y100" s="27"/>
    </row>
    <row r="101" spans="1:25" s="26" customFormat="1" ht="36" x14ac:dyDescent="0.25">
      <c r="A101" s="47" t="s">
        <v>36</v>
      </c>
      <c r="B101" s="47" t="s">
        <v>254</v>
      </c>
      <c r="C101" s="47" t="s">
        <v>263</v>
      </c>
      <c r="D101" s="50" t="s">
        <v>69</v>
      </c>
      <c r="E101" s="50">
        <v>1</v>
      </c>
      <c r="F101" s="50"/>
      <c r="G101" s="50"/>
      <c r="H101" s="50"/>
      <c r="I101" s="50">
        <f>+SUM(Tabla13[[#This Row],[PRIMER TRIMESTRE]:[CUARTO TRIMESTRE]])</f>
        <v>1</v>
      </c>
      <c r="J101" s="54">
        <v>12429.38</v>
      </c>
      <c r="K101" s="54">
        <f>+Tabla13[[#This Row],[PRIMER TRIMESTRE]]*Tabla13[[#This Row],[PRECIO UNITARIO ESTIMADO]]</f>
        <v>12429.38</v>
      </c>
      <c r="L101" s="54">
        <f>+Tabla13[[#This Row],[SEGUNDO TRIMESTRE]]*Tabla13[[#This Row],[PRECIO UNITARIO ESTIMADO]]</f>
        <v>0</v>
      </c>
      <c r="M101" s="54">
        <f>+Tabla13[[#This Row],[TERCER TRIMESTRE]]*Tabla13[[#This Row],[PRECIO UNITARIO ESTIMADO]]</f>
        <v>0</v>
      </c>
      <c r="N101" s="54">
        <f>+Tabla13[[#This Row],[CUARTO TRIMESTRE]]*Tabla13[[#This Row],[PRECIO UNITARIO ESTIMADO]]</f>
        <v>0</v>
      </c>
      <c r="O101" s="52">
        <f>+Tabla13[[#This Row],[CANTIDAD TOTAL]]*Tabla13[[#This Row],[PRECIO UNITARIO ESTIMADO]]</f>
        <v>12429.38</v>
      </c>
      <c r="P101" s="49"/>
      <c r="Q101" s="50" t="s">
        <v>17</v>
      </c>
      <c r="R101" s="50" t="s">
        <v>62</v>
      </c>
      <c r="S101" s="54"/>
      <c r="T101" s="48" t="s">
        <v>256</v>
      </c>
      <c r="Y101" s="27"/>
    </row>
    <row r="102" spans="1:25" s="26" customFormat="1" ht="36" x14ac:dyDescent="0.25">
      <c r="A102" s="47" t="s">
        <v>36</v>
      </c>
      <c r="B102" s="47" t="s">
        <v>254</v>
      </c>
      <c r="C102" s="47" t="s">
        <v>264</v>
      </c>
      <c r="D102" s="50" t="s">
        <v>69</v>
      </c>
      <c r="E102" s="50">
        <v>3</v>
      </c>
      <c r="F102" s="50"/>
      <c r="G102" s="50"/>
      <c r="H102" s="50"/>
      <c r="I102" s="50">
        <f>+SUM(Tabla13[[#This Row],[PRIMER TRIMESTRE]:[CUARTO TRIMESTRE]])</f>
        <v>3</v>
      </c>
      <c r="J102" s="54">
        <v>1150</v>
      </c>
      <c r="K102" s="54">
        <f>+Tabla13[[#This Row],[PRIMER TRIMESTRE]]*Tabla13[[#This Row],[PRECIO UNITARIO ESTIMADO]]</f>
        <v>3450</v>
      </c>
      <c r="L102" s="54">
        <f>+Tabla13[[#This Row],[SEGUNDO TRIMESTRE]]*Tabla13[[#This Row],[PRECIO UNITARIO ESTIMADO]]</f>
        <v>0</v>
      </c>
      <c r="M102" s="54">
        <f>+Tabla13[[#This Row],[TERCER TRIMESTRE]]*Tabla13[[#This Row],[PRECIO UNITARIO ESTIMADO]]</f>
        <v>0</v>
      </c>
      <c r="N102" s="54">
        <f>+Tabla13[[#This Row],[CUARTO TRIMESTRE]]*Tabla13[[#This Row],[PRECIO UNITARIO ESTIMADO]]</f>
        <v>0</v>
      </c>
      <c r="O102" s="52">
        <f>+Tabla13[[#This Row],[CANTIDAD TOTAL]]*Tabla13[[#This Row],[PRECIO UNITARIO ESTIMADO]]</f>
        <v>3450</v>
      </c>
      <c r="P102" s="49"/>
      <c r="Q102" s="50" t="s">
        <v>17</v>
      </c>
      <c r="R102" s="50" t="s">
        <v>62</v>
      </c>
      <c r="S102" s="54"/>
      <c r="T102" s="48" t="s">
        <v>256</v>
      </c>
      <c r="Y102" s="27"/>
    </row>
    <row r="103" spans="1:25" s="26" customFormat="1" ht="36" x14ac:dyDescent="0.25">
      <c r="A103" s="47" t="s">
        <v>36</v>
      </c>
      <c r="B103" s="47" t="s">
        <v>254</v>
      </c>
      <c r="C103" s="47" t="s">
        <v>265</v>
      </c>
      <c r="D103" s="50" t="s">
        <v>69</v>
      </c>
      <c r="E103" s="50">
        <v>1</v>
      </c>
      <c r="F103" s="50"/>
      <c r="G103" s="50"/>
      <c r="H103" s="50"/>
      <c r="I103" s="50">
        <f>+SUM(Tabla13[[#This Row],[PRIMER TRIMESTRE]:[CUARTO TRIMESTRE]])</f>
        <v>1</v>
      </c>
      <c r="J103" s="54">
        <v>22540</v>
      </c>
      <c r="K103" s="54">
        <f>+Tabla13[[#This Row],[PRIMER TRIMESTRE]]*Tabla13[[#This Row],[PRECIO UNITARIO ESTIMADO]]</f>
        <v>22540</v>
      </c>
      <c r="L103" s="54">
        <f>+Tabla13[[#This Row],[SEGUNDO TRIMESTRE]]*Tabla13[[#This Row],[PRECIO UNITARIO ESTIMADO]]</f>
        <v>0</v>
      </c>
      <c r="M103" s="54">
        <f>+Tabla13[[#This Row],[TERCER TRIMESTRE]]*Tabla13[[#This Row],[PRECIO UNITARIO ESTIMADO]]</f>
        <v>0</v>
      </c>
      <c r="N103" s="54">
        <f>+Tabla13[[#This Row],[CUARTO TRIMESTRE]]*Tabla13[[#This Row],[PRECIO UNITARIO ESTIMADO]]</f>
        <v>0</v>
      </c>
      <c r="O103" s="52">
        <f>+Tabla13[[#This Row],[CANTIDAD TOTAL]]*Tabla13[[#This Row],[PRECIO UNITARIO ESTIMADO]]</f>
        <v>22540</v>
      </c>
      <c r="P103" s="49"/>
      <c r="Q103" s="50" t="s">
        <v>17</v>
      </c>
      <c r="R103" s="50" t="s">
        <v>62</v>
      </c>
      <c r="S103" s="54"/>
      <c r="T103" s="48" t="s">
        <v>256</v>
      </c>
      <c r="Y103" s="27"/>
    </row>
    <row r="104" spans="1:25" s="26" customFormat="1" ht="36" x14ac:dyDescent="0.25">
      <c r="A104" s="47" t="s">
        <v>36</v>
      </c>
      <c r="B104" s="47" t="s">
        <v>266</v>
      </c>
      <c r="C104" s="47" t="s">
        <v>267</v>
      </c>
      <c r="D104" s="50" t="s">
        <v>69</v>
      </c>
      <c r="E104" s="50">
        <v>1</v>
      </c>
      <c r="F104" s="50">
        <v>1</v>
      </c>
      <c r="G104" s="50"/>
      <c r="H104" s="50"/>
      <c r="I104" s="50">
        <f>+SUM(Tabla13[[#This Row],[PRIMER TRIMESTRE]:[CUARTO TRIMESTRE]])</f>
        <v>2</v>
      </c>
      <c r="J104" s="54">
        <v>10000</v>
      </c>
      <c r="K104" s="54">
        <f>+Tabla13[[#This Row],[PRIMER TRIMESTRE]]*Tabla13[[#This Row],[PRECIO UNITARIO ESTIMADO]]</f>
        <v>10000</v>
      </c>
      <c r="L104" s="54">
        <f>+Tabla13[[#This Row],[SEGUNDO TRIMESTRE]]*Tabla13[[#This Row],[PRECIO UNITARIO ESTIMADO]]</f>
        <v>10000</v>
      </c>
      <c r="M104" s="54">
        <f>+Tabla13[[#This Row],[TERCER TRIMESTRE]]*Tabla13[[#This Row],[PRECIO UNITARIO ESTIMADO]]</f>
        <v>0</v>
      </c>
      <c r="N104" s="54">
        <f>+Tabla13[[#This Row],[CUARTO TRIMESTRE]]*Tabla13[[#This Row],[PRECIO UNITARIO ESTIMADO]]</f>
        <v>0</v>
      </c>
      <c r="O104" s="52">
        <f>+Tabla13[[#This Row],[CANTIDAD TOTAL]]*Tabla13[[#This Row],[PRECIO UNITARIO ESTIMADO]]</f>
        <v>20000</v>
      </c>
      <c r="P104" s="49"/>
      <c r="Q104" s="50" t="s">
        <v>17</v>
      </c>
      <c r="R104" s="50" t="s">
        <v>62</v>
      </c>
      <c r="S104" s="54"/>
      <c r="T104" s="48" t="s">
        <v>256</v>
      </c>
      <c r="Y104" s="27"/>
    </row>
    <row r="105" spans="1:25" s="26" customFormat="1" ht="36" x14ac:dyDescent="0.25">
      <c r="A105" s="47" t="s">
        <v>37</v>
      </c>
      <c r="B105" s="47" t="s">
        <v>231</v>
      </c>
      <c r="C105" s="47" t="s">
        <v>435</v>
      </c>
      <c r="D105" s="50" t="s">
        <v>392</v>
      </c>
      <c r="E105" s="50">
        <v>3</v>
      </c>
      <c r="F105" s="50"/>
      <c r="G105" s="50"/>
      <c r="H105" s="50"/>
      <c r="I105" s="50">
        <f>+SUM(Tabla13[[#This Row],[PRIMER TRIMESTRE]:[CUARTO TRIMESTRE]])</f>
        <v>3</v>
      </c>
      <c r="J105" s="54">
        <v>1500</v>
      </c>
      <c r="K105" s="54">
        <f>+Tabla13[[#This Row],[PRIMER TRIMESTRE]]*Tabla13[[#This Row],[PRECIO UNITARIO ESTIMADO]]</f>
        <v>4500</v>
      </c>
      <c r="L105" s="54">
        <f>+Tabla13[[#This Row],[SEGUNDO TRIMESTRE]]*Tabla13[[#This Row],[PRECIO UNITARIO ESTIMADO]]</f>
        <v>0</v>
      </c>
      <c r="M105" s="54">
        <f>+Tabla13[[#This Row],[TERCER TRIMESTRE]]*Tabla13[[#This Row],[PRECIO UNITARIO ESTIMADO]]</f>
        <v>0</v>
      </c>
      <c r="N105" s="54">
        <f>+Tabla13[[#This Row],[CUARTO TRIMESTRE]]*Tabla13[[#This Row],[PRECIO UNITARIO ESTIMADO]]</f>
        <v>0</v>
      </c>
      <c r="O105" s="52">
        <f>+Tabla13[[#This Row],[CANTIDAD TOTAL]]*Tabla13[[#This Row],[PRECIO UNITARIO ESTIMADO]]</f>
        <v>4500</v>
      </c>
      <c r="P105" s="49">
        <f>+Tabla13[[#This Row],[COSTO TOTAL UNITARIO ESTIMADO]]</f>
        <v>4500</v>
      </c>
      <c r="Q105" s="50" t="s">
        <v>17</v>
      </c>
      <c r="R105" s="50" t="s">
        <v>62</v>
      </c>
      <c r="S105" s="54"/>
      <c r="T105" s="48" t="s">
        <v>427</v>
      </c>
      <c r="Y105" s="27"/>
    </row>
    <row r="106" spans="1:25" s="26" customFormat="1" ht="36" x14ac:dyDescent="0.25">
      <c r="A106" s="47" t="s">
        <v>38</v>
      </c>
      <c r="B106" s="47" t="s">
        <v>352</v>
      </c>
      <c r="C106" s="47" t="s">
        <v>353</v>
      </c>
      <c r="D106" s="50" t="s">
        <v>308</v>
      </c>
      <c r="E106" s="50">
        <v>1</v>
      </c>
      <c r="F106" s="50">
        <v>1</v>
      </c>
      <c r="G106" s="50">
        <v>1</v>
      </c>
      <c r="H106" s="50">
        <v>1</v>
      </c>
      <c r="I106" s="50">
        <f>+SUM(Tabla13[[#This Row],[PRIMER TRIMESTRE]:[CUARTO TRIMESTRE]])</f>
        <v>4</v>
      </c>
      <c r="J106" s="54">
        <f>200000/Tabla13[[#This Row],[CANTIDAD TOTAL]]</f>
        <v>50000</v>
      </c>
      <c r="K106" s="54">
        <f>+Tabla13[[#This Row],[PRIMER TRIMESTRE]]*Tabla13[[#This Row],[PRECIO UNITARIO ESTIMADO]]</f>
        <v>50000</v>
      </c>
      <c r="L106" s="54">
        <f>+Tabla13[[#This Row],[SEGUNDO TRIMESTRE]]*Tabla13[[#This Row],[PRECIO UNITARIO ESTIMADO]]</f>
        <v>50000</v>
      </c>
      <c r="M106" s="54">
        <f>+Tabla13[[#This Row],[TERCER TRIMESTRE]]*Tabla13[[#This Row],[PRECIO UNITARIO ESTIMADO]]</f>
        <v>50000</v>
      </c>
      <c r="N106" s="54">
        <f>+Tabla13[[#This Row],[CUARTO TRIMESTRE]]*Tabla13[[#This Row],[PRECIO UNITARIO ESTIMADO]]</f>
        <v>50000</v>
      </c>
      <c r="O106" s="52">
        <f>+Tabla13[[#This Row],[CANTIDAD TOTAL]]*Tabla13[[#This Row],[PRECIO UNITARIO ESTIMADO]]</f>
        <v>200000</v>
      </c>
      <c r="P106" s="49">
        <f>+SUM(O106:O107)</f>
        <v>300000</v>
      </c>
      <c r="Q106" s="50" t="s">
        <v>16</v>
      </c>
      <c r="R106" s="50" t="s">
        <v>62</v>
      </c>
      <c r="S106" s="54"/>
      <c r="T106" s="48" t="s">
        <v>309</v>
      </c>
      <c r="Y106" s="27"/>
    </row>
    <row r="107" spans="1:25" s="26" customFormat="1" ht="36" x14ac:dyDescent="0.25">
      <c r="A107" s="47" t="s">
        <v>38</v>
      </c>
      <c r="B107" s="47" t="s">
        <v>231</v>
      </c>
      <c r="C107" s="47" t="s">
        <v>232</v>
      </c>
      <c r="D107" s="50" t="s">
        <v>354</v>
      </c>
      <c r="E107" s="50">
        <v>1</v>
      </c>
      <c r="F107" s="50"/>
      <c r="G107" s="50">
        <v>1</v>
      </c>
      <c r="H107" s="50"/>
      <c r="I107" s="50">
        <f>+SUM(Tabla13[[#This Row],[PRIMER TRIMESTRE]:[CUARTO TRIMESTRE]])</f>
        <v>2</v>
      </c>
      <c r="J107" s="54">
        <v>50000</v>
      </c>
      <c r="K107" s="54">
        <f>+Tabla13[[#This Row],[PRIMER TRIMESTRE]]*Tabla13[[#This Row],[PRECIO UNITARIO ESTIMADO]]</f>
        <v>50000</v>
      </c>
      <c r="L107" s="54">
        <f>+Tabla13[[#This Row],[SEGUNDO TRIMESTRE]]*Tabla13[[#This Row],[PRECIO UNITARIO ESTIMADO]]</f>
        <v>0</v>
      </c>
      <c r="M107" s="54">
        <f>+Tabla13[[#This Row],[TERCER TRIMESTRE]]*Tabla13[[#This Row],[PRECIO UNITARIO ESTIMADO]]</f>
        <v>50000</v>
      </c>
      <c r="N107" s="54">
        <f>+Tabla13[[#This Row],[CUARTO TRIMESTRE]]*Tabla13[[#This Row],[PRECIO UNITARIO ESTIMADO]]</f>
        <v>0</v>
      </c>
      <c r="O107" s="52">
        <f>+Tabla13[[#This Row],[CANTIDAD TOTAL]]*Tabla13[[#This Row],[PRECIO UNITARIO ESTIMADO]]</f>
        <v>100000</v>
      </c>
      <c r="P107" s="49"/>
      <c r="Q107" s="50" t="s">
        <v>16</v>
      </c>
      <c r="R107" s="50" t="s">
        <v>62</v>
      </c>
      <c r="S107" s="54"/>
      <c r="T107" s="48" t="s">
        <v>309</v>
      </c>
      <c r="Y107" s="27"/>
    </row>
    <row r="108" spans="1:25" s="26" customFormat="1" x14ac:dyDescent="0.25">
      <c r="A108" s="47" t="s">
        <v>39</v>
      </c>
      <c r="B108" s="47" t="s">
        <v>95</v>
      </c>
      <c r="C108" s="47" t="s">
        <v>96</v>
      </c>
      <c r="D108" s="50" t="s">
        <v>67</v>
      </c>
      <c r="E108" s="50"/>
      <c r="F108" s="50">
        <v>1</v>
      </c>
      <c r="G108" s="50"/>
      <c r="H108" s="50"/>
      <c r="I108" s="50">
        <f>+SUM(Tabla13[[#This Row],[PRIMER TRIMESTRE]:[CUARTO TRIMESTRE]])</f>
        <v>1</v>
      </c>
      <c r="J108" s="54">
        <v>13000</v>
      </c>
      <c r="K108" s="54">
        <f>+Tabla13[[#This Row],[PRIMER TRIMESTRE]]*Tabla13[[#This Row],[PRECIO UNITARIO ESTIMADO]]</f>
        <v>0</v>
      </c>
      <c r="L108" s="54">
        <f>+Tabla13[[#This Row],[SEGUNDO TRIMESTRE]]*Tabla13[[#This Row],[PRECIO UNITARIO ESTIMADO]]</f>
        <v>13000</v>
      </c>
      <c r="M108" s="54">
        <f>+Tabla13[[#This Row],[TERCER TRIMESTRE]]*Tabla13[[#This Row],[PRECIO UNITARIO ESTIMADO]]</f>
        <v>0</v>
      </c>
      <c r="N108" s="54">
        <f>+Tabla13[[#This Row],[CUARTO TRIMESTRE]]*Tabla13[[#This Row],[PRECIO UNITARIO ESTIMADO]]</f>
        <v>0</v>
      </c>
      <c r="O108" s="52">
        <f>+Tabla13[[#This Row],[CANTIDAD TOTAL]]*Tabla13[[#This Row],[PRECIO UNITARIO ESTIMADO]]</f>
        <v>13000</v>
      </c>
      <c r="P108" s="49">
        <f>+Tabla13[[#This Row],[COSTO TOTAL UNITARIO ESTIMADO]]</f>
        <v>13000</v>
      </c>
      <c r="Q108" s="50" t="s">
        <v>17</v>
      </c>
      <c r="R108" s="50" t="s">
        <v>62</v>
      </c>
      <c r="S108" s="54"/>
      <c r="T108" s="48" t="s">
        <v>119</v>
      </c>
      <c r="Y108" s="27"/>
    </row>
    <row r="109" spans="1:25" s="26" customFormat="1" ht="36" x14ac:dyDescent="0.25">
      <c r="A109" s="47" t="s">
        <v>40</v>
      </c>
      <c r="B109" s="47" t="s">
        <v>72</v>
      </c>
      <c r="C109" s="47" t="s">
        <v>355</v>
      </c>
      <c r="D109" s="50" t="s">
        <v>356</v>
      </c>
      <c r="E109" s="50">
        <v>140</v>
      </c>
      <c r="F109" s="50">
        <v>140</v>
      </c>
      <c r="G109" s="50">
        <v>140</v>
      </c>
      <c r="H109" s="50">
        <v>140</v>
      </c>
      <c r="I109" s="50">
        <f>+SUM(Tabla13[[#This Row],[PRIMER TRIMESTRE]:[CUARTO TRIMESTRE]])</f>
        <v>560</v>
      </c>
      <c r="J109" s="54">
        <v>200</v>
      </c>
      <c r="K109" s="54">
        <f>+Tabla13[[#This Row],[PRIMER TRIMESTRE]]*Tabla13[[#This Row],[PRECIO UNITARIO ESTIMADO]]</f>
        <v>28000</v>
      </c>
      <c r="L109" s="54">
        <f>+Tabla13[[#This Row],[SEGUNDO TRIMESTRE]]*Tabla13[[#This Row],[PRECIO UNITARIO ESTIMADO]]</f>
        <v>28000</v>
      </c>
      <c r="M109" s="54">
        <f>+Tabla13[[#This Row],[TERCER TRIMESTRE]]*Tabla13[[#This Row],[PRECIO UNITARIO ESTIMADO]]</f>
        <v>28000</v>
      </c>
      <c r="N109" s="54">
        <f>+Tabla13[[#This Row],[CUARTO TRIMESTRE]]*Tabla13[[#This Row],[PRECIO UNITARIO ESTIMADO]]</f>
        <v>28000</v>
      </c>
      <c r="O109" s="52">
        <f>+Tabla13[[#This Row],[CANTIDAD TOTAL]]*Tabla13[[#This Row],[PRECIO UNITARIO ESTIMADO]]</f>
        <v>112000</v>
      </c>
      <c r="P109" s="49">
        <f>SUM(O109:O113)</f>
        <v>200000</v>
      </c>
      <c r="Q109" s="50" t="s">
        <v>16</v>
      </c>
      <c r="R109" s="50" t="s">
        <v>62</v>
      </c>
      <c r="S109" s="54"/>
      <c r="T109" s="48" t="s">
        <v>309</v>
      </c>
      <c r="Y109" s="27"/>
    </row>
    <row r="110" spans="1:25" s="26" customFormat="1" ht="36" x14ac:dyDescent="0.25">
      <c r="A110" s="47" t="s">
        <v>40</v>
      </c>
      <c r="B110" s="47" t="s">
        <v>72</v>
      </c>
      <c r="C110" s="47" t="s">
        <v>357</v>
      </c>
      <c r="D110" s="50" t="s">
        <v>358</v>
      </c>
      <c r="E110" s="50">
        <v>34</v>
      </c>
      <c r="F110" s="50">
        <v>34</v>
      </c>
      <c r="G110" s="50">
        <v>34</v>
      </c>
      <c r="H110" s="50">
        <v>34</v>
      </c>
      <c r="I110" s="50">
        <f>+SUM(Tabla13[[#This Row],[PRIMER TRIMESTRE]:[CUARTO TRIMESTRE]])</f>
        <v>136</v>
      </c>
      <c r="J110" s="54">
        <v>200</v>
      </c>
      <c r="K110" s="54">
        <f>+Tabla13[[#This Row],[PRIMER TRIMESTRE]]*Tabla13[[#This Row],[PRECIO UNITARIO ESTIMADO]]</f>
        <v>6800</v>
      </c>
      <c r="L110" s="54">
        <f>+Tabla13[[#This Row],[SEGUNDO TRIMESTRE]]*Tabla13[[#This Row],[PRECIO UNITARIO ESTIMADO]]</f>
        <v>6800</v>
      </c>
      <c r="M110" s="54">
        <f>+Tabla13[[#This Row],[TERCER TRIMESTRE]]*Tabla13[[#This Row],[PRECIO UNITARIO ESTIMADO]]</f>
        <v>6800</v>
      </c>
      <c r="N110" s="54">
        <f>+Tabla13[[#This Row],[CUARTO TRIMESTRE]]*Tabla13[[#This Row],[PRECIO UNITARIO ESTIMADO]]</f>
        <v>6800</v>
      </c>
      <c r="O110" s="52">
        <f>+Tabla13[[#This Row],[CANTIDAD TOTAL]]*Tabla13[[#This Row],[PRECIO UNITARIO ESTIMADO]]</f>
        <v>27200</v>
      </c>
      <c r="P110" s="49"/>
      <c r="Q110" s="50" t="s">
        <v>17</v>
      </c>
      <c r="R110" s="50" t="s">
        <v>62</v>
      </c>
      <c r="S110" s="54"/>
      <c r="T110" s="48" t="s">
        <v>309</v>
      </c>
      <c r="Y110" s="27"/>
    </row>
    <row r="111" spans="1:25" s="26" customFormat="1" ht="36" x14ac:dyDescent="0.25">
      <c r="A111" s="47" t="s">
        <v>40</v>
      </c>
      <c r="B111" s="47" t="s">
        <v>72</v>
      </c>
      <c r="C111" s="47" t="s">
        <v>359</v>
      </c>
      <c r="D111" s="50" t="s">
        <v>358</v>
      </c>
      <c r="E111" s="50">
        <v>35</v>
      </c>
      <c r="F111" s="50">
        <v>35</v>
      </c>
      <c r="G111" s="50">
        <v>35</v>
      </c>
      <c r="H111" s="50">
        <v>35</v>
      </c>
      <c r="I111" s="50">
        <f>+SUM(Tabla13[[#This Row],[PRIMER TRIMESTRE]:[CUARTO TRIMESTRE]])</f>
        <v>140</v>
      </c>
      <c r="J111" s="54">
        <v>200</v>
      </c>
      <c r="K111" s="54">
        <f>+Tabla13[[#This Row],[PRIMER TRIMESTRE]]*Tabla13[[#This Row],[PRECIO UNITARIO ESTIMADO]]</f>
        <v>7000</v>
      </c>
      <c r="L111" s="54">
        <f>+Tabla13[[#This Row],[SEGUNDO TRIMESTRE]]*Tabla13[[#This Row],[PRECIO UNITARIO ESTIMADO]]</f>
        <v>7000</v>
      </c>
      <c r="M111" s="54">
        <f>+Tabla13[[#This Row],[TERCER TRIMESTRE]]*Tabla13[[#This Row],[PRECIO UNITARIO ESTIMADO]]</f>
        <v>7000</v>
      </c>
      <c r="N111" s="54">
        <f>+Tabla13[[#This Row],[CUARTO TRIMESTRE]]*Tabla13[[#This Row],[PRECIO UNITARIO ESTIMADO]]</f>
        <v>7000</v>
      </c>
      <c r="O111" s="52">
        <f>+Tabla13[[#This Row],[CANTIDAD TOTAL]]*Tabla13[[#This Row],[PRECIO UNITARIO ESTIMADO]]</f>
        <v>28000</v>
      </c>
      <c r="P111" s="49"/>
      <c r="Q111" s="50" t="s">
        <v>17</v>
      </c>
      <c r="R111" s="50" t="s">
        <v>62</v>
      </c>
      <c r="S111" s="54"/>
      <c r="T111" s="48" t="s">
        <v>309</v>
      </c>
      <c r="Y111" s="27"/>
    </row>
    <row r="112" spans="1:25" s="26" customFormat="1" ht="36" x14ac:dyDescent="0.25">
      <c r="A112" s="47" t="s">
        <v>40</v>
      </c>
      <c r="B112" s="47" t="s">
        <v>72</v>
      </c>
      <c r="C112" s="47" t="s">
        <v>360</v>
      </c>
      <c r="D112" s="50" t="s">
        <v>69</v>
      </c>
      <c r="E112" s="50">
        <v>20</v>
      </c>
      <c r="F112" s="50">
        <v>20</v>
      </c>
      <c r="G112" s="50">
        <v>20</v>
      </c>
      <c r="H112" s="50">
        <v>20</v>
      </c>
      <c r="I112" s="50">
        <f>+SUM(Tabla13[[#This Row],[PRIMER TRIMESTRE]:[CUARTO TRIMESTRE]])</f>
        <v>80</v>
      </c>
      <c r="J112" s="54">
        <v>200</v>
      </c>
      <c r="K112" s="54">
        <f>+Tabla13[[#This Row],[PRIMER TRIMESTRE]]*Tabla13[[#This Row],[PRECIO UNITARIO ESTIMADO]]</f>
        <v>4000</v>
      </c>
      <c r="L112" s="54">
        <f>+Tabla13[[#This Row],[SEGUNDO TRIMESTRE]]*Tabla13[[#This Row],[PRECIO UNITARIO ESTIMADO]]</f>
        <v>4000</v>
      </c>
      <c r="M112" s="54">
        <f>+Tabla13[[#This Row],[TERCER TRIMESTRE]]*Tabla13[[#This Row],[PRECIO UNITARIO ESTIMADO]]</f>
        <v>4000</v>
      </c>
      <c r="N112" s="54">
        <f>+Tabla13[[#This Row],[CUARTO TRIMESTRE]]*Tabla13[[#This Row],[PRECIO UNITARIO ESTIMADO]]</f>
        <v>4000</v>
      </c>
      <c r="O112" s="52">
        <f>+Tabla13[[#This Row],[CANTIDAD TOTAL]]*Tabla13[[#This Row],[PRECIO UNITARIO ESTIMADO]]</f>
        <v>16000</v>
      </c>
      <c r="P112" s="49"/>
      <c r="Q112" s="50" t="s">
        <v>17</v>
      </c>
      <c r="R112" s="50" t="s">
        <v>62</v>
      </c>
      <c r="S112" s="54"/>
      <c r="T112" s="48" t="s">
        <v>309</v>
      </c>
      <c r="Y112" s="27"/>
    </row>
    <row r="113" spans="1:25" s="26" customFormat="1" ht="36" x14ac:dyDescent="0.25">
      <c r="A113" s="47" t="s">
        <v>40</v>
      </c>
      <c r="B113" s="47" t="s">
        <v>72</v>
      </c>
      <c r="C113" s="47" t="s">
        <v>361</v>
      </c>
      <c r="D113" s="50" t="s">
        <v>69</v>
      </c>
      <c r="E113" s="50">
        <v>12</v>
      </c>
      <c r="F113" s="50">
        <v>12</v>
      </c>
      <c r="G113" s="50">
        <v>12</v>
      </c>
      <c r="H113" s="50">
        <v>12</v>
      </c>
      <c r="I113" s="50">
        <f>+SUM(Tabla13[[#This Row],[PRIMER TRIMESTRE]:[CUARTO TRIMESTRE]])</f>
        <v>48</v>
      </c>
      <c r="J113" s="54">
        <v>350</v>
      </c>
      <c r="K113" s="54">
        <f>+Tabla13[[#This Row],[PRIMER TRIMESTRE]]*Tabla13[[#This Row],[PRECIO UNITARIO ESTIMADO]]</f>
        <v>4200</v>
      </c>
      <c r="L113" s="54">
        <f>+Tabla13[[#This Row],[SEGUNDO TRIMESTRE]]*Tabla13[[#This Row],[PRECIO UNITARIO ESTIMADO]]</f>
        <v>4200</v>
      </c>
      <c r="M113" s="54">
        <f>+Tabla13[[#This Row],[TERCER TRIMESTRE]]*Tabla13[[#This Row],[PRECIO UNITARIO ESTIMADO]]</f>
        <v>4200</v>
      </c>
      <c r="N113" s="54">
        <f>+Tabla13[[#This Row],[CUARTO TRIMESTRE]]*Tabla13[[#This Row],[PRECIO UNITARIO ESTIMADO]]</f>
        <v>4200</v>
      </c>
      <c r="O113" s="52">
        <f>+Tabla13[[#This Row],[CANTIDAD TOTAL]]*Tabla13[[#This Row],[PRECIO UNITARIO ESTIMADO]]</f>
        <v>16800</v>
      </c>
      <c r="P113" s="49"/>
      <c r="Q113" s="50" t="s">
        <v>17</v>
      </c>
      <c r="R113" s="50" t="s">
        <v>62</v>
      </c>
      <c r="S113" s="54"/>
      <c r="T113" s="48" t="s">
        <v>309</v>
      </c>
      <c r="Y113" s="27"/>
    </row>
    <row r="114" spans="1:25" s="26" customFormat="1" ht="36" x14ac:dyDescent="0.25">
      <c r="A114" s="47" t="s">
        <v>41</v>
      </c>
      <c r="B114" s="47" t="s">
        <v>362</v>
      </c>
      <c r="C114" s="47" t="s">
        <v>363</v>
      </c>
      <c r="D114" s="50" t="s">
        <v>69</v>
      </c>
      <c r="E114" s="50">
        <v>2</v>
      </c>
      <c r="F114" s="50"/>
      <c r="G114" s="50">
        <v>2</v>
      </c>
      <c r="H114" s="50"/>
      <c r="I114" s="50">
        <f>+SUM(Tabla13[[#This Row],[PRIMER TRIMESTRE]:[CUARTO TRIMESTRE]])</f>
        <v>4</v>
      </c>
      <c r="J114" s="54">
        <f>20000/Tabla13[[#This Row],[CANTIDAD TOTAL]]</f>
        <v>5000</v>
      </c>
      <c r="K114" s="54">
        <f>+Tabla13[[#This Row],[PRIMER TRIMESTRE]]*Tabla13[[#This Row],[PRECIO UNITARIO ESTIMADO]]</f>
        <v>10000</v>
      </c>
      <c r="L114" s="54">
        <f>+Tabla13[[#This Row],[SEGUNDO TRIMESTRE]]*Tabla13[[#This Row],[PRECIO UNITARIO ESTIMADO]]</f>
        <v>0</v>
      </c>
      <c r="M114" s="54">
        <f>+Tabla13[[#This Row],[TERCER TRIMESTRE]]*Tabla13[[#This Row],[PRECIO UNITARIO ESTIMADO]]</f>
        <v>10000</v>
      </c>
      <c r="N114" s="54">
        <f>+Tabla13[[#This Row],[CUARTO TRIMESTRE]]*Tabla13[[#This Row],[PRECIO UNITARIO ESTIMADO]]</f>
        <v>0</v>
      </c>
      <c r="O114" s="52">
        <f>+Tabla13[[#This Row],[CANTIDAD TOTAL]]*Tabla13[[#This Row],[PRECIO UNITARIO ESTIMADO]]</f>
        <v>20000</v>
      </c>
      <c r="P114" s="49">
        <f>SUM(O114:O118)</f>
        <v>100000</v>
      </c>
      <c r="Q114" s="50" t="s">
        <v>17</v>
      </c>
      <c r="R114" s="50" t="s">
        <v>62</v>
      </c>
      <c r="S114" s="54"/>
      <c r="T114" s="48" t="s">
        <v>309</v>
      </c>
      <c r="Y114" s="27"/>
    </row>
    <row r="115" spans="1:25" s="26" customFormat="1" ht="36" x14ac:dyDescent="0.25">
      <c r="A115" s="47" t="s">
        <v>41</v>
      </c>
      <c r="B115" s="47" t="s">
        <v>362</v>
      </c>
      <c r="C115" s="47" t="s">
        <v>364</v>
      </c>
      <c r="D115" s="50" t="s">
        <v>69</v>
      </c>
      <c r="E115" s="50">
        <v>2</v>
      </c>
      <c r="F115" s="50"/>
      <c r="G115" s="50">
        <v>0</v>
      </c>
      <c r="H115" s="50"/>
      <c r="I115" s="50">
        <f>+SUM(Tabla13[[#This Row],[PRIMER TRIMESTRE]:[CUARTO TRIMESTRE]])</f>
        <v>2</v>
      </c>
      <c r="J115" s="54">
        <f>10000/Tabla13[[#This Row],[CANTIDAD TOTAL]]</f>
        <v>5000</v>
      </c>
      <c r="K115" s="54">
        <f>+Tabla13[[#This Row],[PRIMER TRIMESTRE]]*Tabla13[[#This Row],[PRECIO UNITARIO ESTIMADO]]</f>
        <v>10000</v>
      </c>
      <c r="L115" s="54">
        <f>+Tabla13[[#This Row],[SEGUNDO TRIMESTRE]]*Tabla13[[#This Row],[PRECIO UNITARIO ESTIMADO]]</f>
        <v>0</v>
      </c>
      <c r="M115" s="54">
        <f>+Tabla13[[#This Row],[TERCER TRIMESTRE]]*Tabla13[[#This Row],[PRECIO UNITARIO ESTIMADO]]</f>
        <v>0</v>
      </c>
      <c r="N115" s="54">
        <f>+Tabla13[[#This Row],[CUARTO TRIMESTRE]]*Tabla13[[#This Row],[PRECIO UNITARIO ESTIMADO]]</f>
        <v>0</v>
      </c>
      <c r="O115" s="52">
        <f>+Tabla13[[#This Row],[CANTIDAD TOTAL]]*Tabla13[[#This Row],[PRECIO UNITARIO ESTIMADO]]</f>
        <v>10000</v>
      </c>
      <c r="P115" s="49"/>
      <c r="Q115" s="50" t="s">
        <v>17</v>
      </c>
      <c r="R115" s="50" t="s">
        <v>62</v>
      </c>
      <c r="S115" s="54"/>
      <c r="T115" s="48" t="s">
        <v>309</v>
      </c>
      <c r="Y115" s="27"/>
    </row>
    <row r="116" spans="1:25" s="26" customFormat="1" ht="36" x14ac:dyDescent="0.25">
      <c r="A116" s="47" t="s">
        <v>41</v>
      </c>
      <c r="B116" s="47" t="s">
        <v>362</v>
      </c>
      <c r="C116" s="47" t="s">
        <v>365</v>
      </c>
      <c r="D116" s="50" t="s">
        <v>69</v>
      </c>
      <c r="E116" s="50">
        <v>2</v>
      </c>
      <c r="F116" s="50"/>
      <c r="G116" s="50">
        <v>0</v>
      </c>
      <c r="H116" s="50"/>
      <c r="I116" s="50">
        <f>+SUM(Tabla13[[#This Row],[PRIMER TRIMESTRE]:[CUARTO TRIMESTRE]])</f>
        <v>2</v>
      </c>
      <c r="J116" s="54">
        <f>40000/Tabla13[[#This Row],[CANTIDAD TOTAL]]</f>
        <v>20000</v>
      </c>
      <c r="K116" s="54">
        <f>+Tabla13[[#This Row],[PRIMER TRIMESTRE]]*Tabla13[[#This Row],[PRECIO UNITARIO ESTIMADO]]</f>
        <v>40000</v>
      </c>
      <c r="L116" s="54">
        <f>+Tabla13[[#This Row],[SEGUNDO TRIMESTRE]]*Tabla13[[#This Row],[PRECIO UNITARIO ESTIMADO]]</f>
        <v>0</v>
      </c>
      <c r="M116" s="54">
        <f>+Tabla13[[#This Row],[TERCER TRIMESTRE]]*Tabla13[[#This Row],[PRECIO UNITARIO ESTIMADO]]</f>
        <v>0</v>
      </c>
      <c r="N116" s="54">
        <f>+Tabla13[[#This Row],[CUARTO TRIMESTRE]]*Tabla13[[#This Row],[PRECIO UNITARIO ESTIMADO]]</f>
        <v>0</v>
      </c>
      <c r="O116" s="52">
        <f>+Tabla13[[#This Row],[CANTIDAD TOTAL]]*Tabla13[[#This Row],[PRECIO UNITARIO ESTIMADO]]</f>
        <v>40000</v>
      </c>
      <c r="P116" s="49"/>
      <c r="Q116" s="50" t="s">
        <v>17</v>
      </c>
      <c r="R116" s="50" t="s">
        <v>62</v>
      </c>
      <c r="S116" s="54"/>
      <c r="T116" s="48" t="s">
        <v>309</v>
      </c>
      <c r="Y116" s="27"/>
    </row>
    <row r="117" spans="1:25" s="26" customFormat="1" ht="36" x14ac:dyDescent="0.25">
      <c r="A117" s="47" t="s">
        <v>41</v>
      </c>
      <c r="B117" s="47" t="s">
        <v>362</v>
      </c>
      <c r="C117" s="47" t="s">
        <v>366</v>
      </c>
      <c r="D117" s="50" t="s">
        <v>69</v>
      </c>
      <c r="E117" s="50">
        <v>2</v>
      </c>
      <c r="F117" s="50"/>
      <c r="G117" s="50">
        <v>2</v>
      </c>
      <c r="H117" s="50"/>
      <c r="I117" s="50">
        <f>+SUM(Tabla13[[#This Row],[PRIMER TRIMESTRE]:[CUARTO TRIMESTRE]])</f>
        <v>4</v>
      </c>
      <c r="J117" s="54">
        <f>20000/Tabla13[[#This Row],[CANTIDAD TOTAL]]</f>
        <v>5000</v>
      </c>
      <c r="K117" s="54">
        <f>+Tabla13[[#This Row],[PRIMER TRIMESTRE]]*Tabla13[[#This Row],[PRECIO UNITARIO ESTIMADO]]</f>
        <v>10000</v>
      </c>
      <c r="L117" s="54">
        <f>+Tabla13[[#This Row],[SEGUNDO TRIMESTRE]]*Tabla13[[#This Row],[PRECIO UNITARIO ESTIMADO]]</f>
        <v>0</v>
      </c>
      <c r="M117" s="54">
        <f>+Tabla13[[#This Row],[TERCER TRIMESTRE]]*Tabla13[[#This Row],[PRECIO UNITARIO ESTIMADO]]</f>
        <v>10000</v>
      </c>
      <c r="N117" s="54">
        <f>+Tabla13[[#This Row],[CUARTO TRIMESTRE]]*Tabla13[[#This Row],[PRECIO UNITARIO ESTIMADO]]</f>
        <v>0</v>
      </c>
      <c r="O117" s="52">
        <f>+Tabla13[[#This Row],[CANTIDAD TOTAL]]*Tabla13[[#This Row],[PRECIO UNITARIO ESTIMADO]]</f>
        <v>20000</v>
      </c>
      <c r="P117" s="49"/>
      <c r="Q117" s="50" t="s">
        <v>17</v>
      </c>
      <c r="R117" s="50" t="s">
        <v>62</v>
      </c>
      <c r="S117" s="54"/>
      <c r="T117" s="48" t="s">
        <v>309</v>
      </c>
      <c r="Y117" s="27"/>
    </row>
    <row r="118" spans="1:25" s="26" customFormat="1" ht="36" x14ac:dyDescent="0.25">
      <c r="A118" s="47" t="s">
        <v>41</v>
      </c>
      <c r="B118" s="47" t="s">
        <v>362</v>
      </c>
      <c r="C118" s="47" t="s">
        <v>367</v>
      </c>
      <c r="D118" s="50" t="s">
        <v>69</v>
      </c>
      <c r="E118" s="50">
        <v>2</v>
      </c>
      <c r="F118" s="50"/>
      <c r="G118" s="50">
        <v>2</v>
      </c>
      <c r="H118" s="50"/>
      <c r="I118" s="50">
        <f>+SUM(Tabla13[[#This Row],[PRIMER TRIMESTRE]:[CUARTO TRIMESTRE]])</f>
        <v>4</v>
      </c>
      <c r="J118" s="54">
        <f>10000/Tabla13[[#This Row],[CANTIDAD TOTAL]]</f>
        <v>2500</v>
      </c>
      <c r="K118" s="54">
        <f>+Tabla13[[#This Row],[PRIMER TRIMESTRE]]*Tabla13[[#This Row],[PRECIO UNITARIO ESTIMADO]]</f>
        <v>5000</v>
      </c>
      <c r="L118" s="54">
        <f>+Tabla13[[#This Row],[SEGUNDO TRIMESTRE]]*Tabla13[[#This Row],[PRECIO UNITARIO ESTIMADO]]</f>
        <v>0</v>
      </c>
      <c r="M118" s="54">
        <f>+Tabla13[[#This Row],[TERCER TRIMESTRE]]*Tabla13[[#This Row],[PRECIO UNITARIO ESTIMADO]]</f>
        <v>5000</v>
      </c>
      <c r="N118" s="54">
        <f>+Tabla13[[#This Row],[CUARTO TRIMESTRE]]*Tabla13[[#This Row],[PRECIO UNITARIO ESTIMADO]]</f>
        <v>0</v>
      </c>
      <c r="O118" s="52">
        <f>+Tabla13[[#This Row],[CANTIDAD TOTAL]]*Tabla13[[#This Row],[PRECIO UNITARIO ESTIMADO]]</f>
        <v>10000</v>
      </c>
      <c r="P118" s="49"/>
      <c r="Q118" s="50" t="s">
        <v>17</v>
      </c>
      <c r="R118" s="50" t="s">
        <v>62</v>
      </c>
      <c r="S118" s="54"/>
      <c r="T118" s="48" t="s">
        <v>309</v>
      </c>
      <c r="Y118" s="27"/>
    </row>
    <row r="119" spans="1:25" s="26" customFormat="1" ht="54" x14ac:dyDescent="0.25">
      <c r="A119" s="47" t="s">
        <v>42</v>
      </c>
      <c r="B119" s="47" t="s">
        <v>268</v>
      </c>
      <c r="C119" s="47" t="s">
        <v>269</v>
      </c>
      <c r="D119" s="50" t="s">
        <v>69</v>
      </c>
      <c r="E119" s="50"/>
      <c r="F119" s="50">
        <v>1</v>
      </c>
      <c r="G119" s="50"/>
      <c r="H119" s="50"/>
      <c r="I119" s="50">
        <f>+SUM(Tabla13[[#This Row],[PRIMER TRIMESTRE]:[CUARTO TRIMESTRE]])</f>
        <v>1</v>
      </c>
      <c r="J119" s="54">
        <v>18000</v>
      </c>
      <c r="K119" s="54">
        <f>+Tabla13[[#This Row],[PRIMER TRIMESTRE]]*Tabla13[[#This Row],[PRECIO UNITARIO ESTIMADO]]</f>
        <v>0</v>
      </c>
      <c r="L119" s="54">
        <f>+Tabla13[[#This Row],[SEGUNDO TRIMESTRE]]*Tabla13[[#This Row],[PRECIO UNITARIO ESTIMADO]]</f>
        <v>18000</v>
      </c>
      <c r="M119" s="54">
        <f>+Tabla13[[#This Row],[TERCER TRIMESTRE]]*Tabla13[[#This Row],[PRECIO UNITARIO ESTIMADO]]</f>
        <v>0</v>
      </c>
      <c r="N119" s="54">
        <f>+Tabla13[[#This Row],[CUARTO TRIMESTRE]]*Tabla13[[#This Row],[PRECIO UNITARIO ESTIMADO]]</f>
        <v>0</v>
      </c>
      <c r="O119" s="52">
        <f>+Tabla13[[#This Row],[CANTIDAD TOTAL]]*Tabla13[[#This Row],[PRECIO UNITARIO ESTIMADO]]</f>
        <v>18000</v>
      </c>
      <c r="P119" s="49">
        <f>+Tabla13[[#This Row],[COSTO TOTAL UNITARIO ESTIMADO]]</f>
        <v>18000</v>
      </c>
      <c r="Q119" s="50" t="s">
        <v>17</v>
      </c>
      <c r="R119" s="50" t="s">
        <v>62</v>
      </c>
      <c r="S119" s="54"/>
      <c r="T119" s="48" t="s">
        <v>270</v>
      </c>
      <c r="Y119" s="27"/>
    </row>
    <row r="120" spans="1:25" s="26" customFormat="1" ht="36" x14ac:dyDescent="0.25">
      <c r="A120" s="47" t="s">
        <v>43</v>
      </c>
      <c r="B120" s="47" t="s">
        <v>448</v>
      </c>
      <c r="C120" s="47" t="s">
        <v>449</v>
      </c>
      <c r="D120" s="50" t="s">
        <v>383</v>
      </c>
      <c r="E120" s="50"/>
      <c r="F120" s="50">
        <v>90</v>
      </c>
      <c r="G120" s="50"/>
      <c r="H120" s="50"/>
      <c r="I120" s="50">
        <f>+SUM(Tabla13[[#This Row],[PRIMER TRIMESTRE]:[CUARTO TRIMESTRE]])</f>
        <v>90</v>
      </c>
      <c r="J120" s="54">
        <f>40000/Tabla13[[#This Row],[CANTIDAD TOTAL]]</f>
        <v>444.44444444444446</v>
      </c>
      <c r="K120" s="54">
        <f>+Tabla13[[#This Row],[PRIMER TRIMESTRE]]*Tabla13[[#This Row],[PRECIO UNITARIO ESTIMADO]]</f>
        <v>0</v>
      </c>
      <c r="L120" s="54">
        <f>+Tabla13[[#This Row],[SEGUNDO TRIMESTRE]]*Tabla13[[#This Row],[PRECIO UNITARIO ESTIMADO]]</f>
        <v>40000</v>
      </c>
      <c r="M120" s="54">
        <f>+Tabla13[[#This Row],[TERCER TRIMESTRE]]*Tabla13[[#This Row],[PRECIO UNITARIO ESTIMADO]]</f>
        <v>0</v>
      </c>
      <c r="N120" s="54">
        <f>+Tabla13[[#This Row],[CUARTO TRIMESTRE]]*Tabla13[[#This Row],[PRECIO UNITARIO ESTIMADO]]</f>
        <v>0</v>
      </c>
      <c r="O120" s="52">
        <f>+Tabla13[[#This Row],[CANTIDAD TOTAL]]*Tabla13[[#This Row],[PRECIO UNITARIO ESTIMADO]]</f>
        <v>40000</v>
      </c>
      <c r="P120" s="49">
        <f>+Tabla13[[#This Row],[COSTO TOTAL UNITARIO ESTIMADO]]</f>
        <v>40000</v>
      </c>
      <c r="Q120" s="50" t="s">
        <v>17</v>
      </c>
      <c r="R120" s="50" t="s">
        <v>62</v>
      </c>
      <c r="S120" s="54"/>
      <c r="T120" s="48" t="s">
        <v>450</v>
      </c>
      <c r="Y120" s="27"/>
    </row>
    <row r="121" spans="1:25" s="26" customFormat="1" ht="72" x14ac:dyDescent="0.25">
      <c r="A121" s="47" t="s">
        <v>44</v>
      </c>
      <c r="B121" s="47" t="s">
        <v>271</v>
      </c>
      <c r="C121" s="47" t="s">
        <v>272</v>
      </c>
      <c r="D121" s="50" t="s">
        <v>69</v>
      </c>
      <c r="E121" s="50">
        <v>1</v>
      </c>
      <c r="F121" s="50">
        <v>1</v>
      </c>
      <c r="G121" s="50"/>
      <c r="H121" s="50"/>
      <c r="I121" s="50">
        <f>+SUM(Tabla13[[#This Row],[PRIMER TRIMESTRE]:[CUARTO TRIMESTRE]])</f>
        <v>2</v>
      </c>
      <c r="J121" s="54">
        <v>10000</v>
      </c>
      <c r="K121" s="54">
        <f>+Tabla13[[#This Row],[PRIMER TRIMESTRE]]*Tabla13[[#This Row],[PRECIO UNITARIO ESTIMADO]]</f>
        <v>10000</v>
      </c>
      <c r="L121" s="54">
        <f>+Tabla13[[#This Row],[SEGUNDO TRIMESTRE]]*Tabla13[[#This Row],[PRECIO UNITARIO ESTIMADO]]</f>
        <v>10000</v>
      </c>
      <c r="M121" s="54">
        <f>+Tabla13[[#This Row],[TERCER TRIMESTRE]]*Tabla13[[#This Row],[PRECIO UNITARIO ESTIMADO]]</f>
        <v>0</v>
      </c>
      <c r="N121" s="54">
        <f>+Tabla13[[#This Row],[CUARTO TRIMESTRE]]*Tabla13[[#This Row],[PRECIO UNITARIO ESTIMADO]]</f>
        <v>0</v>
      </c>
      <c r="O121" s="52">
        <f>+Tabla13[[#This Row],[CANTIDAD TOTAL]]*Tabla13[[#This Row],[PRECIO UNITARIO ESTIMADO]]</f>
        <v>20000</v>
      </c>
      <c r="P121" s="49">
        <f>+SUM(O121:O125)</f>
        <v>870000</v>
      </c>
      <c r="Q121" s="50" t="s">
        <v>17</v>
      </c>
      <c r="R121" s="50" t="s">
        <v>62</v>
      </c>
      <c r="S121" s="54"/>
      <c r="T121" s="48" t="s">
        <v>256</v>
      </c>
      <c r="Y121" s="27"/>
    </row>
    <row r="122" spans="1:25" s="26" customFormat="1" ht="36" x14ac:dyDescent="0.25">
      <c r="A122" s="47" t="s">
        <v>44</v>
      </c>
      <c r="B122" s="47" t="s">
        <v>95</v>
      </c>
      <c r="C122" s="47" t="s">
        <v>368</v>
      </c>
      <c r="D122" s="50" t="s">
        <v>69</v>
      </c>
      <c r="E122" s="50">
        <v>2000</v>
      </c>
      <c r="F122" s="50">
        <v>2000</v>
      </c>
      <c r="G122" s="50">
        <v>2000</v>
      </c>
      <c r="H122" s="50">
        <v>2000</v>
      </c>
      <c r="I122" s="50">
        <f>+SUM(Tabla13[[#This Row],[PRIMER TRIMESTRE]:[CUARTO TRIMESTRE]])</f>
        <v>8000</v>
      </c>
      <c r="J122" s="54">
        <v>50</v>
      </c>
      <c r="K122" s="54">
        <f>+Tabla13[[#This Row],[PRIMER TRIMESTRE]]*Tabla13[[#This Row],[PRECIO UNITARIO ESTIMADO]]</f>
        <v>100000</v>
      </c>
      <c r="L122" s="54">
        <f>+Tabla13[[#This Row],[SEGUNDO TRIMESTRE]]*Tabla13[[#This Row],[PRECIO UNITARIO ESTIMADO]]</f>
        <v>100000</v>
      </c>
      <c r="M122" s="54">
        <f>+Tabla13[[#This Row],[TERCER TRIMESTRE]]*Tabla13[[#This Row],[PRECIO UNITARIO ESTIMADO]]</f>
        <v>100000</v>
      </c>
      <c r="N122" s="54">
        <f>+Tabla13[[#This Row],[CUARTO TRIMESTRE]]*Tabla13[[#This Row],[PRECIO UNITARIO ESTIMADO]]</f>
        <v>100000</v>
      </c>
      <c r="O122" s="52">
        <f>+Tabla13[[#This Row],[CANTIDAD TOTAL]]*Tabla13[[#This Row],[PRECIO UNITARIO ESTIMADO]]</f>
        <v>400000</v>
      </c>
      <c r="P122" s="49"/>
      <c r="Q122" s="50" t="s">
        <v>16</v>
      </c>
      <c r="R122" s="50" t="s">
        <v>62</v>
      </c>
      <c r="S122" s="54"/>
      <c r="T122" s="48" t="s">
        <v>309</v>
      </c>
      <c r="Y122" s="27"/>
    </row>
    <row r="123" spans="1:25" s="26" customFormat="1" ht="36" x14ac:dyDescent="0.25">
      <c r="A123" s="47" t="s">
        <v>44</v>
      </c>
      <c r="B123" s="47" t="s">
        <v>95</v>
      </c>
      <c r="C123" s="47" t="s">
        <v>369</v>
      </c>
      <c r="D123" s="50" t="s">
        <v>370</v>
      </c>
      <c r="E123" s="50">
        <v>5</v>
      </c>
      <c r="F123" s="50"/>
      <c r="G123" s="50">
        <v>5</v>
      </c>
      <c r="H123" s="50"/>
      <c r="I123" s="50">
        <f>+SUM(Tabla13[[#This Row],[PRIMER TRIMESTRE]:[CUARTO TRIMESTRE]])</f>
        <v>10</v>
      </c>
      <c r="J123" s="54">
        <v>5000</v>
      </c>
      <c r="K123" s="54">
        <f>+Tabla13[[#This Row],[PRIMER TRIMESTRE]]*Tabla13[[#This Row],[PRECIO UNITARIO ESTIMADO]]</f>
        <v>25000</v>
      </c>
      <c r="L123" s="54">
        <f>+Tabla13[[#This Row],[SEGUNDO TRIMESTRE]]*Tabla13[[#This Row],[PRECIO UNITARIO ESTIMADO]]</f>
        <v>0</v>
      </c>
      <c r="M123" s="54">
        <f>+Tabla13[[#This Row],[TERCER TRIMESTRE]]*Tabla13[[#This Row],[PRECIO UNITARIO ESTIMADO]]</f>
        <v>25000</v>
      </c>
      <c r="N123" s="54">
        <f>+Tabla13[[#This Row],[CUARTO TRIMESTRE]]*Tabla13[[#This Row],[PRECIO UNITARIO ESTIMADO]]</f>
        <v>0</v>
      </c>
      <c r="O123" s="52">
        <f>+Tabla13[[#This Row],[CANTIDAD TOTAL]]*Tabla13[[#This Row],[PRECIO UNITARIO ESTIMADO]]</f>
        <v>50000</v>
      </c>
      <c r="P123" s="49"/>
      <c r="Q123" s="50" t="s">
        <v>17</v>
      </c>
      <c r="R123" s="50" t="s">
        <v>62</v>
      </c>
      <c r="S123" s="54"/>
      <c r="T123" s="48" t="s">
        <v>309</v>
      </c>
      <c r="Y123" s="27"/>
    </row>
    <row r="124" spans="1:25" s="26" customFormat="1" ht="36" x14ac:dyDescent="0.25">
      <c r="A124" s="47" t="s">
        <v>44</v>
      </c>
      <c r="B124" s="47" t="s">
        <v>95</v>
      </c>
      <c r="C124" s="47" t="s">
        <v>371</v>
      </c>
      <c r="D124" s="50" t="s">
        <v>370</v>
      </c>
      <c r="E124" s="50">
        <v>20</v>
      </c>
      <c r="F124" s="50"/>
      <c r="G124" s="50">
        <v>20</v>
      </c>
      <c r="H124" s="50"/>
      <c r="I124" s="50">
        <f>+SUM(Tabla13[[#This Row],[PRIMER TRIMESTRE]:[CUARTO TRIMESTRE]])</f>
        <v>40</v>
      </c>
      <c r="J124" s="54">
        <v>5000</v>
      </c>
      <c r="K124" s="54">
        <f>+Tabla13[[#This Row],[PRIMER TRIMESTRE]]*Tabla13[[#This Row],[PRECIO UNITARIO ESTIMADO]]</f>
        <v>100000</v>
      </c>
      <c r="L124" s="54">
        <f>+Tabla13[[#This Row],[SEGUNDO TRIMESTRE]]*Tabla13[[#This Row],[PRECIO UNITARIO ESTIMADO]]</f>
        <v>0</v>
      </c>
      <c r="M124" s="54">
        <f>+Tabla13[[#This Row],[TERCER TRIMESTRE]]*Tabla13[[#This Row],[PRECIO UNITARIO ESTIMADO]]</f>
        <v>100000</v>
      </c>
      <c r="N124" s="54">
        <f>+Tabla13[[#This Row],[CUARTO TRIMESTRE]]*Tabla13[[#This Row],[PRECIO UNITARIO ESTIMADO]]</f>
        <v>0</v>
      </c>
      <c r="O124" s="52">
        <f>+Tabla13[[#This Row],[CANTIDAD TOTAL]]*Tabla13[[#This Row],[PRECIO UNITARIO ESTIMADO]]</f>
        <v>200000</v>
      </c>
      <c r="P124" s="49"/>
      <c r="Q124" s="50" t="s">
        <v>16</v>
      </c>
      <c r="R124" s="50" t="s">
        <v>62</v>
      </c>
      <c r="S124" s="54"/>
      <c r="T124" s="48" t="s">
        <v>309</v>
      </c>
      <c r="Y124" s="27"/>
    </row>
    <row r="125" spans="1:25" s="26" customFormat="1" ht="36" x14ac:dyDescent="0.25">
      <c r="A125" s="47" t="s">
        <v>44</v>
      </c>
      <c r="B125" s="47" t="s">
        <v>95</v>
      </c>
      <c r="C125" s="47" t="s">
        <v>372</v>
      </c>
      <c r="D125" s="50" t="s">
        <v>313</v>
      </c>
      <c r="E125" s="50">
        <v>20</v>
      </c>
      <c r="F125" s="50"/>
      <c r="G125" s="50">
        <v>20</v>
      </c>
      <c r="H125" s="50"/>
      <c r="I125" s="50">
        <f>+SUM(Tabla13[[#This Row],[PRIMER TRIMESTRE]:[CUARTO TRIMESTRE]])</f>
        <v>40</v>
      </c>
      <c r="J125" s="54">
        <v>5000</v>
      </c>
      <c r="K125" s="54">
        <f>+Tabla13[[#This Row],[PRIMER TRIMESTRE]]*Tabla13[[#This Row],[PRECIO UNITARIO ESTIMADO]]</f>
        <v>100000</v>
      </c>
      <c r="L125" s="54">
        <f>+Tabla13[[#This Row],[SEGUNDO TRIMESTRE]]*Tabla13[[#This Row],[PRECIO UNITARIO ESTIMADO]]</f>
        <v>0</v>
      </c>
      <c r="M125" s="54">
        <f>+Tabla13[[#This Row],[TERCER TRIMESTRE]]*Tabla13[[#This Row],[PRECIO UNITARIO ESTIMADO]]</f>
        <v>100000</v>
      </c>
      <c r="N125" s="54">
        <f>+Tabla13[[#This Row],[CUARTO TRIMESTRE]]*Tabla13[[#This Row],[PRECIO UNITARIO ESTIMADO]]</f>
        <v>0</v>
      </c>
      <c r="O125" s="52">
        <f>+Tabla13[[#This Row],[CANTIDAD TOTAL]]*Tabla13[[#This Row],[PRECIO UNITARIO ESTIMADO]]</f>
        <v>200000</v>
      </c>
      <c r="P125" s="49"/>
      <c r="Q125" s="50" t="s">
        <v>16</v>
      </c>
      <c r="R125" s="50" t="s">
        <v>62</v>
      </c>
      <c r="S125" s="54"/>
      <c r="T125" s="48" t="s">
        <v>309</v>
      </c>
      <c r="Y125" s="27"/>
    </row>
    <row r="126" spans="1:25" s="26" customFormat="1" ht="36" x14ac:dyDescent="0.25">
      <c r="A126" s="47" t="s">
        <v>45</v>
      </c>
      <c r="B126" s="47" t="s">
        <v>273</v>
      </c>
      <c r="C126" s="47" t="s">
        <v>274</v>
      </c>
      <c r="D126" s="50" t="s">
        <v>69</v>
      </c>
      <c r="E126" s="50">
        <v>1</v>
      </c>
      <c r="F126" s="50">
        <v>1</v>
      </c>
      <c r="G126" s="50">
        <v>1</v>
      </c>
      <c r="H126" s="50">
        <v>1</v>
      </c>
      <c r="I126" s="50">
        <f>+SUM(Tabla13[[#This Row],[PRIMER TRIMESTRE]:[CUARTO TRIMESTRE]])</f>
        <v>4</v>
      </c>
      <c r="J126" s="54">
        <v>25000</v>
      </c>
      <c r="K126" s="54">
        <f>+Tabla13[[#This Row],[PRIMER TRIMESTRE]]*Tabla13[[#This Row],[PRECIO UNITARIO ESTIMADO]]</f>
        <v>25000</v>
      </c>
      <c r="L126" s="54">
        <f>+Tabla13[[#This Row],[SEGUNDO TRIMESTRE]]*Tabla13[[#This Row],[PRECIO UNITARIO ESTIMADO]]</f>
        <v>25000</v>
      </c>
      <c r="M126" s="54">
        <f>+Tabla13[[#This Row],[TERCER TRIMESTRE]]*Tabla13[[#This Row],[PRECIO UNITARIO ESTIMADO]]</f>
        <v>25000</v>
      </c>
      <c r="N126" s="54">
        <f>+Tabla13[[#This Row],[CUARTO TRIMESTRE]]*Tabla13[[#This Row],[PRECIO UNITARIO ESTIMADO]]</f>
        <v>25000</v>
      </c>
      <c r="O126" s="52">
        <f>+Tabla13[[#This Row],[CANTIDAD TOTAL]]*Tabla13[[#This Row],[PRECIO UNITARIO ESTIMADO]]</f>
        <v>100000</v>
      </c>
      <c r="P126" s="49">
        <f>+Tabla13[[#This Row],[COSTO TOTAL UNITARIO ESTIMADO]]</f>
        <v>100000</v>
      </c>
      <c r="Q126" s="50" t="s">
        <v>17</v>
      </c>
      <c r="R126" s="50" t="s">
        <v>62</v>
      </c>
      <c r="S126" s="54"/>
      <c r="T126" s="48" t="s">
        <v>270</v>
      </c>
      <c r="Y126" s="27"/>
    </row>
    <row r="127" spans="1:25" s="26" customFormat="1" ht="36" x14ac:dyDescent="0.25">
      <c r="A127" s="47" t="s">
        <v>46</v>
      </c>
      <c r="B127" s="47" t="s">
        <v>373</v>
      </c>
      <c r="C127" s="47" t="s">
        <v>374</v>
      </c>
      <c r="D127" s="50" t="s">
        <v>308</v>
      </c>
      <c r="E127" s="50">
        <v>1</v>
      </c>
      <c r="F127" s="50">
        <v>1</v>
      </c>
      <c r="G127" s="50">
        <v>1</v>
      </c>
      <c r="H127" s="50">
        <v>1</v>
      </c>
      <c r="I127" s="50">
        <f>+SUM(Tabla13[[#This Row],[PRIMER TRIMESTRE]:[CUARTO TRIMESTRE]])</f>
        <v>4</v>
      </c>
      <c r="J127" s="54">
        <v>22000</v>
      </c>
      <c r="K127" s="54">
        <f>+Tabla13[[#This Row],[PRIMER TRIMESTRE]]*Tabla13[[#This Row],[PRECIO UNITARIO ESTIMADO]]</f>
        <v>22000</v>
      </c>
      <c r="L127" s="54">
        <f>+Tabla13[[#This Row],[SEGUNDO TRIMESTRE]]*Tabla13[[#This Row],[PRECIO UNITARIO ESTIMADO]]</f>
        <v>22000</v>
      </c>
      <c r="M127" s="54">
        <f>+Tabla13[[#This Row],[TERCER TRIMESTRE]]*Tabla13[[#This Row],[PRECIO UNITARIO ESTIMADO]]</f>
        <v>22000</v>
      </c>
      <c r="N127" s="54">
        <f>+Tabla13[[#This Row],[CUARTO TRIMESTRE]]*Tabla13[[#This Row],[PRECIO UNITARIO ESTIMADO]]</f>
        <v>22000</v>
      </c>
      <c r="O127" s="52">
        <f>+Tabla13[[#This Row],[CANTIDAD TOTAL]]*Tabla13[[#This Row],[PRECIO UNITARIO ESTIMADO]]</f>
        <v>88000</v>
      </c>
      <c r="P127" s="49">
        <f>SUM(O127:O132)</f>
        <v>628000</v>
      </c>
      <c r="Q127" s="50" t="s">
        <v>17</v>
      </c>
      <c r="R127" s="50" t="s">
        <v>62</v>
      </c>
      <c r="S127" s="54"/>
      <c r="T127" s="48" t="s">
        <v>309</v>
      </c>
      <c r="Y127" s="27"/>
    </row>
    <row r="128" spans="1:25" s="26" customFormat="1" ht="36" x14ac:dyDescent="0.25">
      <c r="A128" s="47" t="s">
        <v>46</v>
      </c>
      <c r="B128" s="47" t="s">
        <v>375</v>
      </c>
      <c r="C128" s="47" t="s">
        <v>376</v>
      </c>
      <c r="D128" s="50" t="s">
        <v>308</v>
      </c>
      <c r="E128" s="50">
        <v>1</v>
      </c>
      <c r="F128" s="50">
        <v>1</v>
      </c>
      <c r="G128" s="50">
        <v>1</v>
      </c>
      <c r="H128" s="50">
        <v>1</v>
      </c>
      <c r="I128" s="50">
        <f>+SUM(Tabla13[[#This Row],[PRIMER TRIMESTRE]:[CUARTO TRIMESTRE]])</f>
        <v>4</v>
      </c>
      <c r="J128" s="54">
        <v>20000</v>
      </c>
      <c r="K128" s="54">
        <f>+Tabla13[[#This Row],[PRIMER TRIMESTRE]]*Tabla13[[#This Row],[PRECIO UNITARIO ESTIMADO]]</f>
        <v>20000</v>
      </c>
      <c r="L128" s="54">
        <f>+Tabla13[[#This Row],[SEGUNDO TRIMESTRE]]*Tabla13[[#This Row],[PRECIO UNITARIO ESTIMADO]]</f>
        <v>20000</v>
      </c>
      <c r="M128" s="54">
        <f>+Tabla13[[#This Row],[TERCER TRIMESTRE]]*Tabla13[[#This Row],[PRECIO UNITARIO ESTIMADO]]</f>
        <v>20000</v>
      </c>
      <c r="N128" s="54">
        <f>+Tabla13[[#This Row],[CUARTO TRIMESTRE]]*Tabla13[[#This Row],[PRECIO UNITARIO ESTIMADO]]</f>
        <v>20000</v>
      </c>
      <c r="O128" s="52">
        <f>+Tabla13[[#This Row],[CANTIDAD TOTAL]]*Tabla13[[#This Row],[PRECIO UNITARIO ESTIMADO]]</f>
        <v>80000</v>
      </c>
      <c r="P128" s="49"/>
      <c r="Q128" s="50" t="s">
        <v>17</v>
      </c>
      <c r="R128" s="50" t="s">
        <v>62</v>
      </c>
      <c r="S128" s="54"/>
      <c r="T128" s="48" t="s">
        <v>309</v>
      </c>
      <c r="Y128" s="27"/>
    </row>
    <row r="129" spans="1:28" s="26" customFormat="1" ht="36" x14ac:dyDescent="0.25">
      <c r="A129" s="47" t="s">
        <v>46</v>
      </c>
      <c r="B129" s="47" t="s">
        <v>373</v>
      </c>
      <c r="C129" s="47" t="s">
        <v>377</v>
      </c>
      <c r="D129" s="50" t="s">
        <v>308</v>
      </c>
      <c r="E129" s="50">
        <v>1</v>
      </c>
      <c r="F129" s="50">
        <v>1</v>
      </c>
      <c r="G129" s="50">
        <v>1</v>
      </c>
      <c r="H129" s="50">
        <v>1</v>
      </c>
      <c r="I129" s="50">
        <f>+SUM(Tabla13[[#This Row],[PRIMER TRIMESTRE]:[CUARTO TRIMESTRE]])</f>
        <v>4</v>
      </c>
      <c r="J129" s="54">
        <v>40000</v>
      </c>
      <c r="K129" s="54">
        <f>+Tabla13[[#This Row],[PRIMER TRIMESTRE]]*Tabla13[[#This Row],[PRECIO UNITARIO ESTIMADO]]</f>
        <v>40000</v>
      </c>
      <c r="L129" s="54">
        <f>+Tabla13[[#This Row],[SEGUNDO TRIMESTRE]]*Tabla13[[#This Row],[PRECIO UNITARIO ESTIMADO]]</f>
        <v>40000</v>
      </c>
      <c r="M129" s="54">
        <f>+Tabla13[[#This Row],[TERCER TRIMESTRE]]*Tabla13[[#This Row],[PRECIO UNITARIO ESTIMADO]]</f>
        <v>40000</v>
      </c>
      <c r="N129" s="54">
        <f>+Tabla13[[#This Row],[CUARTO TRIMESTRE]]*Tabla13[[#This Row],[PRECIO UNITARIO ESTIMADO]]</f>
        <v>40000</v>
      </c>
      <c r="O129" s="52">
        <f>+Tabla13[[#This Row],[CANTIDAD TOTAL]]*Tabla13[[#This Row],[PRECIO UNITARIO ESTIMADO]]</f>
        <v>160000</v>
      </c>
      <c r="P129" s="49"/>
      <c r="Q129" s="50" t="s">
        <v>16</v>
      </c>
      <c r="R129" s="50" t="s">
        <v>62</v>
      </c>
      <c r="S129" s="54"/>
      <c r="T129" s="48" t="s">
        <v>309</v>
      </c>
      <c r="Y129" s="27"/>
    </row>
    <row r="130" spans="1:28" s="26" customFormat="1" ht="36" x14ac:dyDescent="0.25">
      <c r="A130" s="47" t="s">
        <v>46</v>
      </c>
      <c r="B130" s="47" t="s">
        <v>373</v>
      </c>
      <c r="C130" s="47" t="s">
        <v>378</v>
      </c>
      <c r="D130" s="50" t="s">
        <v>308</v>
      </c>
      <c r="E130" s="50">
        <v>1</v>
      </c>
      <c r="F130" s="50">
        <v>1</v>
      </c>
      <c r="G130" s="50">
        <v>1</v>
      </c>
      <c r="H130" s="50">
        <v>1</v>
      </c>
      <c r="I130" s="50">
        <f>+SUM(Tabla13[[#This Row],[PRIMER TRIMESTRE]:[CUARTO TRIMESTRE]])</f>
        <v>4</v>
      </c>
      <c r="J130" s="54">
        <v>25000</v>
      </c>
      <c r="K130" s="54">
        <f>+Tabla13[[#This Row],[PRIMER TRIMESTRE]]*Tabla13[[#This Row],[PRECIO UNITARIO ESTIMADO]]</f>
        <v>25000</v>
      </c>
      <c r="L130" s="54">
        <f>+Tabla13[[#This Row],[SEGUNDO TRIMESTRE]]*Tabla13[[#This Row],[PRECIO UNITARIO ESTIMADO]]</f>
        <v>25000</v>
      </c>
      <c r="M130" s="54">
        <f>+Tabla13[[#This Row],[TERCER TRIMESTRE]]*Tabla13[[#This Row],[PRECIO UNITARIO ESTIMADO]]</f>
        <v>25000</v>
      </c>
      <c r="N130" s="54">
        <f>+Tabla13[[#This Row],[CUARTO TRIMESTRE]]*Tabla13[[#This Row],[PRECIO UNITARIO ESTIMADO]]</f>
        <v>25000</v>
      </c>
      <c r="O130" s="52">
        <f>+Tabla13[[#This Row],[CANTIDAD TOTAL]]*Tabla13[[#This Row],[PRECIO UNITARIO ESTIMADO]]</f>
        <v>100000</v>
      </c>
      <c r="P130" s="49"/>
      <c r="Q130" s="50" t="s">
        <v>16</v>
      </c>
      <c r="R130" s="50" t="s">
        <v>62</v>
      </c>
      <c r="S130" s="54"/>
      <c r="T130" s="48" t="s">
        <v>309</v>
      </c>
      <c r="Y130" s="27"/>
    </row>
    <row r="131" spans="1:28" s="26" customFormat="1" ht="36" x14ac:dyDescent="0.25">
      <c r="A131" s="47" t="s">
        <v>46</v>
      </c>
      <c r="B131" s="47" t="s">
        <v>373</v>
      </c>
      <c r="C131" s="47" t="s">
        <v>379</v>
      </c>
      <c r="D131" s="50" t="s">
        <v>308</v>
      </c>
      <c r="E131" s="50">
        <v>1</v>
      </c>
      <c r="F131" s="50">
        <v>1</v>
      </c>
      <c r="G131" s="50">
        <v>1</v>
      </c>
      <c r="H131" s="50">
        <v>1</v>
      </c>
      <c r="I131" s="50">
        <f>+SUM(Tabla13[[#This Row],[PRIMER TRIMESTRE]:[CUARTO TRIMESTRE]])</f>
        <v>4</v>
      </c>
      <c r="J131" s="54">
        <v>25000</v>
      </c>
      <c r="K131" s="54">
        <f>+Tabla13[[#This Row],[PRIMER TRIMESTRE]]*Tabla13[[#This Row],[PRECIO UNITARIO ESTIMADO]]</f>
        <v>25000</v>
      </c>
      <c r="L131" s="54">
        <f>+Tabla13[[#This Row],[SEGUNDO TRIMESTRE]]*Tabla13[[#This Row],[PRECIO UNITARIO ESTIMADO]]</f>
        <v>25000</v>
      </c>
      <c r="M131" s="54">
        <f>+Tabla13[[#This Row],[TERCER TRIMESTRE]]*Tabla13[[#This Row],[PRECIO UNITARIO ESTIMADO]]</f>
        <v>25000</v>
      </c>
      <c r="N131" s="54">
        <f>+Tabla13[[#This Row],[CUARTO TRIMESTRE]]*Tabla13[[#This Row],[PRECIO UNITARIO ESTIMADO]]</f>
        <v>25000</v>
      </c>
      <c r="O131" s="52">
        <f>+Tabla13[[#This Row],[CANTIDAD TOTAL]]*Tabla13[[#This Row],[PRECIO UNITARIO ESTIMADO]]</f>
        <v>100000</v>
      </c>
      <c r="P131" s="49"/>
      <c r="Q131" s="50" t="s">
        <v>16</v>
      </c>
      <c r="R131" s="50" t="s">
        <v>62</v>
      </c>
      <c r="S131" s="54"/>
      <c r="T131" s="48" t="s">
        <v>309</v>
      </c>
      <c r="Y131" s="27"/>
    </row>
    <row r="132" spans="1:28" s="26" customFormat="1" ht="36" x14ac:dyDescent="0.25">
      <c r="A132" s="47" t="s">
        <v>46</v>
      </c>
      <c r="B132" s="47" t="s">
        <v>373</v>
      </c>
      <c r="C132" s="47" t="s">
        <v>380</v>
      </c>
      <c r="D132" s="50" t="s">
        <v>308</v>
      </c>
      <c r="E132" s="50">
        <v>1</v>
      </c>
      <c r="F132" s="50">
        <v>1</v>
      </c>
      <c r="G132" s="50">
        <v>1</v>
      </c>
      <c r="H132" s="50">
        <v>1</v>
      </c>
      <c r="I132" s="50">
        <f>+SUM(Tabla13[[#This Row],[PRIMER TRIMESTRE]:[CUARTO TRIMESTRE]])</f>
        <v>4</v>
      </c>
      <c r="J132" s="54">
        <v>25000</v>
      </c>
      <c r="K132" s="54">
        <f>+Tabla13[[#This Row],[PRIMER TRIMESTRE]]*Tabla13[[#This Row],[PRECIO UNITARIO ESTIMADO]]</f>
        <v>25000</v>
      </c>
      <c r="L132" s="54">
        <f>+Tabla13[[#This Row],[SEGUNDO TRIMESTRE]]*Tabla13[[#This Row],[PRECIO UNITARIO ESTIMADO]]</f>
        <v>25000</v>
      </c>
      <c r="M132" s="54">
        <f>+Tabla13[[#This Row],[TERCER TRIMESTRE]]*Tabla13[[#This Row],[PRECIO UNITARIO ESTIMADO]]</f>
        <v>25000</v>
      </c>
      <c r="N132" s="54">
        <f>+Tabla13[[#This Row],[CUARTO TRIMESTRE]]*Tabla13[[#This Row],[PRECIO UNITARIO ESTIMADO]]</f>
        <v>25000</v>
      </c>
      <c r="O132" s="52">
        <f>+Tabla13[[#This Row],[CANTIDAD TOTAL]]*Tabla13[[#This Row],[PRECIO UNITARIO ESTIMADO]]</f>
        <v>100000</v>
      </c>
      <c r="P132" s="49"/>
      <c r="Q132" s="50" t="s">
        <v>17</v>
      </c>
      <c r="R132" s="50" t="s">
        <v>62</v>
      </c>
      <c r="S132" s="54"/>
      <c r="T132" s="48" t="s">
        <v>309</v>
      </c>
      <c r="Y132" s="27"/>
    </row>
    <row r="133" spans="1:28" s="29" customFormat="1" ht="36" x14ac:dyDescent="0.25">
      <c r="A133" s="47" t="s">
        <v>47</v>
      </c>
      <c r="B133" s="47" t="s">
        <v>275</v>
      </c>
      <c r="C133" s="47" t="s">
        <v>276</v>
      </c>
      <c r="D133" s="50" t="s">
        <v>69</v>
      </c>
      <c r="E133" s="50"/>
      <c r="F133" s="50">
        <v>2</v>
      </c>
      <c r="G133" s="50"/>
      <c r="H133" s="50"/>
      <c r="I133" s="50">
        <f>+SUM(Tabla13[[#This Row],[PRIMER TRIMESTRE]:[CUARTO TRIMESTRE]])</f>
        <v>2</v>
      </c>
      <c r="J133" s="54">
        <v>6000</v>
      </c>
      <c r="K133" s="54">
        <f>+Tabla13[[#This Row],[PRIMER TRIMESTRE]]*Tabla13[[#This Row],[PRECIO UNITARIO ESTIMADO]]</f>
        <v>0</v>
      </c>
      <c r="L133" s="54">
        <f>+Tabla13[[#This Row],[SEGUNDO TRIMESTRE]]*Tabla13[[#This Row],[PRECIO UNITARIO ESTIMADO]]</f>
        <v>12000</v>
      </c>
      <c r="M133" s="54">
        <f>+Tabla13[[#This Row],[TERCER TRIMESTRE]]*Tabla13[[#This Row],[PRECIO UNITARIO ESTIMADO]]</f>
        <v>0</v>
      </c>
      <c r="N133" s="54">
        <f>+Tabla13[[#This Row],[CUARTO TRIMESTRE]]*Tabla13[[#This Row],[PRECIO UNITARIO ESTIMADO]]</f>
        <v>0</v>
      </c>
      <c r="O133" s="52">
        <f>+Tabla13[[#This Row],[CANTIDAD TOTAL]]*Tabla13[[#This Row],[PRECIO UNITARIO ESTIMADO]]</f>
        <v>12000</v>
      </c>
      <c r="P133" s="49">
        <f>+Tabla13[[#This Row],[COSTO TOTAL UNITARIO ESTIMADO]]</f>
        <v>12000</v>
      </c>
      <c r="Q133" s="50" t="s">
        <v>17</v>
      </c>
      <c r="R133" s="50" t="s">
        <v>62</v>
      </c>
      <c r="S133" s="54"/>
      <c r="T133" s="48" t="s">
        <v>277</v>
      </c>
      <c r="Y133" s="27"/>
      <c r="AB133" s="30"/>
    </row>
    <row r="134" spans="1:28" s="29" customFormat="1" ht="36" x14ac:dyDescent="0.25">
      <c r="A134" s="47" t="s">
        <v>48</v>
      </c>
      <c r="B134" s="47" t="s">
        <v>278</v>
      </c>
      <c r="C134" s="47" t="s">
        <v>279</v>
      </c>
      <c r="D134" s="50" t="s">
        <v>69</v>
      </c>
      <c r="E134" s="50"/>
      <c r="F134" s="50">
        <v>2</v>
      </c>
      <c r="G134" s="50"/>
      <c r="H134" s="50"/>
      <c r="I134" s="50">
        <f>+SUM(Tabla13[[#This Row],[PRIMER TRIMESTRE]:[CUARTO TRIMESTRE]])</f>
        <v>2</v>
      </c>
      <c r="J134" s="54">
        <v>5000</v>
      </c>
      <c r="K134" s="54">
        <f>+Tabla13[[#This Row],[PRIMER TRIMESTRE]]*Tabla13[[#This Row],[PRECIO UNITARIO ESTIMADO]]</f>
        <v>0</v>
      </c>
      <c r="L134" s="54">
        <f>+Tabla13[[#This Row],[SEGUNDO TRIMESTRE]]*Tabla13[[#This Row],[PRECIO UNITARIO ESTIMADO]]</f>
        <v>10000</v>
      </c>
      <c r="M134" s="54">
        <f>+Tabla13[[#This Row],[TERCER TRIMESTRE]]*Tabla13[[#This Row],[PRECIO UNITARIO ESTIMADO]]</f>
        <v>0</v>
      </c>
      <c r="N134" s="54">
        <f>+Tabla13[[#This Row],[CUARTO TRIMESTRE]]*Tabla13[[#This Row],[PRECIO UNITARIO ESTIMADO]]</f>
        <v>0</v>
      </c>
      <c r="O134" s="52">
        <f>+Tabla13[[#This Row],[CANTIDAD TOTAL]]*Tabla13[[#This Row],[PRECIO UNITARIO ESTIMADO]]</f>
        <v>10000</v>
      </c>
      <c r="P134" s="49">
        <f>+Tabla13[[#This Row],[COSTO TOTAL UNITARIO ESTIMADO]]</f>
        <v>10000</v>
      </c>
      <c r="Q134" s="50" t="s">
        <v>17</v>
      </c>
      <c r="R134" s="50" t="s">
        <v>62</v>
      </c>
      <c r="S134" s="54"/>
      <c r="T134" s="48" t="s">
        <v>280</v>
      </c>
      <c r="Y134" s="27"/>
      <c r="AB134" s="30"/>
    </row>
    <row r="135" spans="1:28" s="29" customFormat="1" ht="36" x14ac:dyDescent="0.25">
      <c r="A135" s="47" t="s">
        <v>49</v>
      </c>
      <c r="B135" s="47" t="s">
        <v>381</v>
      </c>
      <c r="C135" s="47" t="s">
        <v>382</v>
      </c>
      <c r="D135" s="50" t="s">
        <v>308</v>
      </c>
      <c r="E135" s="50">
        <v>1</v>
      </c>
      <c r="F135" s="50">
        <v>1</v>
      </c>
      <c r="G135" s="50">
        <v>1</v>
      </c>
      <c r="H135" s="50">
        <v>1</v>
      </c>
      <c r="I135" s="50">
        <f>+SUM(Tabla13[[#This Row],[PRIMER TRIMESTRE]:[CUARTO TRIMESTRE]])</f>
        <v>4</v>
      </c>
      <c r="J135" s="54">
        <v>2500</v>
      </c>
      <c r="K135" s="54">
        <f>+Tabla13[[#This Row],[PRIMER TRIMESTRE]]*Tabla13[[#This Row],[PRECIO UNITARIO ESTIMADO]]</f>
        <v>2500</v>
      </c>
      <c r="L135" s="54">
        <f>+Tabla13[[#This Row],[SEGUNDO TRIMESTRE]]*Tabla13[[#This Row],[PRECIO UNITARIO ESTIMADO]]</f>
        <v>2500</v>
      </c>
      <c r="M135" s="54">
        <f>+Tabla13[[#This Row],[TERCER TRIMESTRE]]*Tabla13[[#This Row],[PRECIO UNITARIO ESTIMADO]]</f>
        <v>2500</v>
      </c>
      <c r="N135" s="54">
        <f>+Tabla13[[#This Row],[CUARTO TRIMESTRE]]*Tabla13[[#This Row],[PRECIO UNITARIO ESTIMADO]]</f>
        <v>2500</v>
      </c>
      <c r="O135" s="52">
        <f>+Tabla13[[#This Row],[CANTIDAD TOTAL]]*Tabla13[[#This Row],[PRECIO UNITARIO ESTIMADO]]</f>
        <v>10000</v>
      </c>
      <c r="P135" s="49">
        <f>+Tabla13[[#This Row],[COSTO TOTAL UNITARIO ESTIMADO]]</f>
        <v>10000</v>
      </c>
      <c r="Q135" s="50" t="s">
        <v>17</v>
      </c>
      <c r="R135" s="50"/>
      <c r="S135" s="54"/>
      <c r="T135" s="48" t="s">
        <v>309</v>
      </c>
      <c r="Y135" s="27"/>
      <c r="AB135" s="30"/>
    </row>
    <row r="136" spans="1:28" s="29" customFormat="1" x14ac:dyDescent="0.25">
      <c r="A136" s="47" t="s">
        <v>50</v>
      </c>
      <c r="B136" s="47" t="s">
        <v>73</v>
      </c>
      <c r="C136" s="47" t="s">
        <v>66</v>
      </c>
      <c r="D136" s="50" t="s">
        <v>69</v>
      </c>
      <c r="E136" s="50"/>
      <c r="F136" s="50">
        <v>4</v>
      </c>
      <c r="G136" s="50"/>
      <c r="H136" s="50"/>
      <c r="I136" s="50">
        <f>+SUM(Tabla13[[#This Row],[PRIMER TRIMESTRE]:[CUARTO TRIMESTRE]])</f>
        <v>4</v>
      </c>
      <c r="J136" s="54">
        <v>400</v>
      </c>
      <c r="K136" s="54">
        <f>+Tabla13[[#This Row],[PRIMER TRIMESTRE]]*Tabla13[[#This Row],[PRECIO UNITARIO ESTIMADO]]</f>
        <v>0</v>
      </c>
      <c r="L136" s="54">
        <f>+Tabla13[[#This Row],[SEGUNDO TRIMESTRE]]*Tabla13[[#This Row],[PRECIO UNITARIO ESTIMADO]]</f>
        <v>1600</v>
      </c>
      <c r="M136" s="54">
        <f>+Tabla13[[#This Row],[TERCER TRIMESTRE]]*Tabla13[[#This Row],[PRECIO UNITARIO ESTIMADO]]</f>
        <v>0</v>
      </c>
      <c r="N136" s="54">
        <f>+Tabla13[[#This Row],[CUARTO TRIMESTRE]]*Tabla13[[#This Row],[PRECIO UNITARIO ESTIMADO]]</f>
        <v>0</v>
      </c>
      <c r="O136" s="52">
        <f>+Tabla13[[#This Row],[CANTIDAD TOTAL]]*Tabla13[[#This Row],[PRECIO UNITARIO ESTIMADO]]</f>
        <v>1600</v>
      </c>
      <c r="P136" s="49">
        <f>+SUM(O136:O151)</f>
        <v>414800</v>
      </c>
      <c r="Q136" s="50" t="s">
        <v>17</v>
      </c>
      <c r="R136" s="50" t="s">
        <v>62</v>
      </c>
      <c r="S136" s="54"/>
      <c r="T136" s="48" t="s">
        <v>112</v>
      </c>
      <c r="Y136" s="27"/>
      <c r="AB136" s="30"/>
    </row>
    <row r="137" spans="1:28" s="29" customFormat="1" ht="36" x14ac:dyDescent="0.25">
      <c r="A137" s="47" t="s">
        <v>50</v>
      </c>
      <c r="B137" s="47" t="s">
        <v>73</v>
      </c>
      <c r="C137" s="47" t="s">
        <v>218</v>
      </c>
      <c r="D137" s="50" t="s">
        <v>210</v>
      </c>
      <c r="E137" s="50"/>
      <c r="F137" s="50">
        <v>10</v>
      </c>
      <c r="G137" s="50"/>
      <c r="H137" s="50"/>
      <c r="I137" s="50">
        <f>+SUM(Tabla13[[#This Row],[PRIMER TRIMESTRE]:[CUARTO TRIMESTRE]])</f>
        <v>10</v>
      </c>
      <c r="J137" s="51">
        <v>400</v>
      </c>
      <c r="K137" s="51">
        <f>+Tabla13[[#This Row],[PRIMER TRIMESTRE]]*Tabla13[[#This Row],[PRECIO UNITARIO ESTIMADO]]</f>
        <v>0</v>
      </c>
      <c r="L137" s="51">
        <f>+Tabla13[[#This Row],[SEGUNDO TRIMESTRE]]*Tabla13[[#This Row],[PRECIO UNITARIO ESTIMADO]]</f>
        <v>4000</v>
      </c>
      <c r="M137" s="51">
        <f>+Tabla13[[#This Row],[TERCER TRIMESTRE]]*Tabla13[[#This Row],[PRECIO UNITARIO ESTIMADO]]</f>
        <v>0</v>
      </c>
      <c r="N137" s="51">
        <f>+Tabla13[[#This Row],[CUARTO TRIMESTRE]]*Tabla13[[#This Row],[PRECIO UNITARIO ESTIMADO]]</f>
        <v>0</v>
      </c>
      <c r="O137" s="52">
        <f>+Tabla13[[#This Row],[CANTIDAD TOTAL]]*Tabla13[[#This Row],[PRECIO UNITARIO ESTIMADO]]</f>
        <v>4000</v>
      </c>
      <c r="P137" s="53"/>
      <c r="Q137" s="50" t="s">
        <v>17</v>
      </c>
      <c r="R137" s="50" t="s">
        <v>62</v>
      </c>
      <c r="S137" s="51"/>
      <c r="T137" s="39" t="s">
        <v>219</v>
      </c>
      <c r="Y137" s="27"/>
      <c r="AB137" s="30"/>
    </row>
    <row r="138" spans="1:28" s="29" customFormat="1" ht="36" x14ac:dyDescent="0.25">
      <c r="A138" s="47" t="s">
        <v>50</v>
      </c>
      <c r="B138" s="47" t="s">
        <v>73</v>
      </c>
      <c r="C138" s="47" t="s">
        <v>218</v>
      </c>
      <c r="D138" s="50" t="s">
        <v>210</v>
      </c>
      <c r="E138" s="50"/>
      <c r="F138" s="50"/>
      <c r="G138" s="50">
        <v>10</v>
      </c>
      <c r="H138" s="50"/>
      <c r="I138" s="50">
        <f>+SUM(Tabla13[[#This Row],[PRIMER TRIMESTRE]:[CUARTO TRIMESTRE]])</f>
        <v>10</v>
      </c>
      <c r="J138" s="51">
        <v>400</v>
      </c>
      <c r="K138" s="51">
        <f>+Tabla13[[#This Row],[PRIMER TRIMESTRE]]*Tabla13[[#This Row],[PRECIO UNITARIO ESTIMADO]]</f>
        <v>0</v>
      </c>
      <c r="L138" s="51">
        <f>+Tabla13[[#This Row],[SEGUNDO TRIMESTRE]]*Tabla13[[#This Row],[PRECIO UNITARIO ESTIMADO]]</f>
        <v>0</v>
      </c>
      <c r="M138" s="51">
        <f>+Tabla13[[#This Row],[TERCER TRIMESTRE]]*Tabla13[[#This Row],[PRECIO UNITARIO ESTIMADO]]</f>
        <v>4000</v>
      </c>
      <c r="N138" s="51">
        <f>+Tabla13[[#This Row],[CUARTO TRIMESTRE]]*Tabla13[[#This Row],[PRECIO UNITARIO ESTIMADO]]</f>
        <v>0</v>
      </c>
      <c r="O138" s="52">
        <f>+Tabla13[[#This Row],[CANTIDAD TOTAL]]*Tabla13[[#This Row],[PRECIO UNITARIO ESTIMADO]]</f>
        <v>4000</v>
      </c>
      <c r="P138" s="55"/>
      <c r="Q138" s="50" t="s">
        <v>17</v>
      </c>
      <c r="R138" s="50" t="s">
        <v>62</v>
      </c>
      <c r="S138" s="51"/>
      <c r="T138" s="39" t="s">
        <v>220</v>
      </c>
      <c r="Y138" s="27"/>
      <c r="AB138" s="30"/>
    </row>
    <row r="139" spans="1:28" s="29" customFormat="1" ht="36" x14ac:dyDescent="0.25">
      <c r="A139" s="47" t="s">
        <v>50</v>
      </c>
      <c r="B139" s="47" t="s">
        <v>73</v>
      </c>
      <c r="C139" s="47" t="s">
        <v>218</v>
      </c>
      <c r="D139" s="50" t="s">
        <v>210</v>
      </c>
      <c r="E139" s="50"/>
      <c r="F139" s="50">
        <v>6</v>
      </c>
      <c r="G139" s="50"/>
      <c r="H139" s="50"/>
      <c r="I139" s="50">
        <f>+SUM(Tabla13[[#This Row],[PRIMER TRIMESTRE]:[CUARTO TRIMESTRE]])</f>
        <v>6</v>
      </c>
      <c r="J139" s="51">
        <v>400</v>
      </c>
      <c r="K139" s="51">
        <f>+Tabla13[[#This Row],[PRIMER TRIMESTRE]]*Tabla13[[#This Row],[PRECIO UNITARIO ESTIMADO]]</f>
        <v>0</v>
      </c>
      <c r="L139" s="51">
        <f>+Tabla13[[#This Row],[SEGUNDO TRIMESTRE]]*Tabla13[[#This Row],[PRECIO UNITARIO ESTIMADO]]</f>
        <v>2400</v>
      </c>
      <c r="M139" s="51">
        <f>+Tabla13[[#This Row],[TERCER TRIMESTRE]]*Tabla13[[#This Row],[PRECIO UNITARIO ESTIMADO]]</f>
        <v>0</v>
      </c>
      <c r="N139" s="51">
        <f>+Tabla13[[#This Row],[CUARTO TRIMESTRE]]*Tabla13[[#This Row],[PRECIO UNITARIO ESTIMADO]]</f>
        <v>0</v>
      </c>
      <c r="O139" s="52">
        <f>+Tabla13[[#This Row],[CANTIDAD TOTAL]]*Tabla13[[#This Row],[PRECIO UNITARIO ESTIMADO]]</f>
        <v>2400</v>
      </c>
      <c r="P139" s="55"/>
      <c r="Q139" s="50" t="s">
        <v>17</v>
      </c>
      <c r="R139" s="50" t="s">
        <v>62</v>
      </c>
      <c r="S139" s="51"/>
      <c r="T139" s="39" t="s">
        <v>221</v>
      </c>
      <c r="Y139" s="27"/>
      <c r="AB139" s="30"/>
    </row>
    <row r="140" spans="1:28" s="29" customFormat="1" ht="36" x14ac:dyDescent="0.25">
      <c r="A140" s="47" t="s">
        <v>50</v>
      </c>
      <c r="B140" s="47" t="s">
        <v>73</v>
      </c>
      <c r="C140" s="47" t="s">
        <v>218</v>
      </c>
      <c r="D140" s="50" t="s">
        <v>210</v>
      </c>
      <c r="E140" s="50"/>
      <c r="F140" s="50"/>
      <c r="G140" s="50">
        <v>6</v>
      </c>
      <c r="H140" s="50"/>
      <c r="I140" s="50">
        <f>+SUM(Tabla13[[#This Row],[PRIMER TRIMESTRE]:[CUARTO TRIMESTRE]])</f>
        <v>6</v>
      </c>
      <c r="J140" s="51">
        <v>400</v>
      </c>
      <c r="K140" s="51">
        <f>+Tabla13[[#This Row],[PRIMER TRIMESTRE]]*Tabla13[[#This Row],[PRECIO UNITARIO ESTIMADO]]</f>
        <v>0</v>
      </c>
      <c r="L140" s="51">
        <f>+Tabla13[[#This Row],[SEGUNDO TRIMESTRE]]*Tabla13[[#This Row],[PRECIO UNITARIO ESTIMADO]]</f>
        <v>0</v>
      </c>
      <c r="M140" s="51">
        <f>+Tabla13[[#This Row],[TERCER TRIMESTRE]]*Tabla13[[#This Row],[PRECIO UNITARIO ESTIMADO]]</f>
        <v>2400</v>
      </c>
      <c r="N140" s="51">
        <f>+Tabla13[[#This Row],[CUARTO TRIMESTRE]]*Tabla13[[#This Row],[PRECIO UNITARIO ESTIMADO]]</f>
        <v>0</v>
      </c>
      <c r="O140" s="52">
        <f>+Tabla13[[#This Row],[CANTIDAD TOTAL]]*Tabla13[[#This Row],[PRECIO UNITARIO ESTIMADO]]</f>
        <v>2400</v>
      </c>
      <c r="P140" s="55"/>
      <c r="Q140" s="50" t="s">
        <v>17</v>
      </c>
      <c r="R140" s="50" t="s">
        <v>62</v>
      </c>
      <c r="S140" s="51"/>
      <c r="T140" s="39" t="s">
        <v>222</v>
      </c>
      <c r="Y140" s="27"/>
      <c r="AB140" s="30"/>
    </row>
    <row r="141" spans="1:28" s="29" customFormat="1" ht="36" x14ac:dyDescent="0.25">
      <c r="A141" s="47" t="s">
        <v>50</v>
      </c>
      <c r="B141" s="47" t="s">
        <v>73</v>
      </c>
      <c r="C141" s="47" t="s">
        <v>281</v>
      </c>
      <c r="D141" s="50" t="s">
        <v>69</v>
      </c>
      <c r="E141" s="50"/>
      <c r="F141" s="50"/>
      <c r="G141" s="50"/>
      <c r="H141" s="50">
        <v>5</v>
      </c>
      <c r="I141" s="50">
        <f>+SUM(Tabla13[[#This Row],[PRIMER TRIMESTRE]:[CUARTO TRIMESTRE]])</f>
        <v>5</v>
      </c>
      <c r="J141" s="54">
        <v>400</v>
      </c>
      <c r="K141" s="54">
        <f>+Tabla13[[#This Row],[PRIMER TRIMESTRE]]*Tabla13[[#This Row],[PRECIO UNITARIO ESTIMADO]]</f>
        <v>0</v>
      </c>
      <c r="L141" s="54">
        <f>+Tabla13[[#This Row],[SEGUNDO TRIMESTRE]]*Tabla13[[#This Row],[PRECIO UNITARIO ESTIMADO]]</f>
        <v>0</v>
      </c>
      <c r="M141" s="54">
        <f>+Tabla13[[#This Row],[TERCER TRIMESTRE]]*Tabla13[[#This Row],[PRECIO UNITARIO ESTIMADO]]</f>
        <v>0</v>
      </c>
      <c r="N141" s="54">
        <f>+Tabla13[[#This Row],[CUARTO TRIMESTRE]]*Tabla13[[#This Row],[PRECIO UNITARIO ESTIMADO]]</f>
        <v>2000</v>
      </c>
      <c r="O141" s="52">
        <f>+Tabla13[[#This Row],[CANTIDAD TOTAL]]*Tabla13[[#This Row],[PRECIO UNITARIO ESTIMADO]]</f>
        <v>2000</v>
      </c>
      <c r="P141" s="49"/>
      <c r="Q141" s="50" t="s">
        <v>17</v>
      </c>
      <c r="R141" s="50" t="s">
        <v>62</v>
      </c>
      <c r="S141" s="54"/>
      <c r="T141" s="48" t="s">
        <v>282</v>
      </c>
      <c r="Y141" s="27"/>
      <c r="AB141" s="30"/>
    </row>
    <row r="142" spans="1:28" s="29" customFormat="1" ht="36" x14ac:dyDescent="0.25">
      <c r="A142" s="47" t="s">
        <v>50</v>
      </c>
      <c r="B142" s="47" t="s">
        <v>73</v>
      </c>
      <c r="C142" s="47" t="s">
        <v>300</v>
      </c>
      <c r="D142" s="50" t="s">
        <v>69</v>
      </c>
      <c r="E142" s="50">
        <v>3</v>
      </c>
      <c r="F142" s="50">
        <v>3</v>
      </c>
      <c r="G142" s="50">
        <v>3</v>
      </c>
      <c r="H142" s="50">
        <v>3</v>
      </c>
      <c r="I142" s="50">
        <f>+SUM(Tabla13[[#This Row],[PRIMER TRIMESTRE]:[CUARTO TRIMESTRE]])</f>
        <v>12</v>
      </c>
      <c r="J142" s="54">
        <v>600</v>
      </c>
      <c r="K142" s="54">
        <f>+Tabla13[[#This Row],[PRIMER TRIMESTRE]]*Tabla13[[#This Row],[PRECIO UNITARIO ESTIMADO]]</f>
        <v>1800</v>
      </c>
      <c r="L142" s="54">
        <f>+Tabla13[[#This Row],[SEGUNDO TRIMESTRE]]*Tabla13[[#This Row],[PRECIO UNITARIO ESTIMADO]]</f>
        <v>1800</v>
      </c>
      <c r="M142" s="54">
        <f>+Tabla13[[#This Row],[TERCER TRIMESTRE]]*Tabla13[[#This Row],[PRECIO UNITARIO ESTIMADO]]</f>
        <v>1800</v>
      </c>
      <c r="N142" s="54">
        <f>+Tabla13[[#This Row],[CUARTO TRIMESTRE]]*Tabla13[[#This Row],[PRECIO UNITARIO ESTIMADO]]</f>
        <v>1800</v>
      </c>
      <c r="O142" s="52">
        <f>+Tabla13[[#This Row],[CANTIDAD TOTAL]]*Tabla13[[#This Row],[PRECIO UNITARIO ESTIMADO]]</f>
        <v>7200</v>
      </c>
      <c r="P142" s="49"/>
      <c r="Q142" s="50" t="s">
        <v>17</v>
      </c>
      <c r="R142" s="50" t="s">
        <v>62</v>
      </c>
      <c r="S142" s="54"/>
      <c r="T142" s="48" t="s">
        <v>301</v>
      </c>
      <c r="Y142" s="27"/>
      <c r="AB142" s="30"/>
    </row>
    <row r="143" spans="1:28" s="29" customFormat="1" ht="36" x14ac:dyDescent="0.25">
      <c r="A143" s="47" t="s">
        <v>50</v>
      </c>
      <c r="B143" s="47" t="s">
        <v>73</v>
      </c>
      <c r="C143" s="47" t="s">
        <v>300</v>
      </c>
      <c r="D143" s="50" t="s">
        <v>69</v>
      </c>
      <c r="E143" s="50">
        <v>3</v>
      </c>
      <c r="F143" s="50">
        <v>3</v>
      </c>
      <c r="G143" s="50">
        <v>3</v>
      </c>
      <c r="H143" s="50">
        <v>3</v>
      </c>
      <c r="I143" s="50">
        <f>+SUM(Tabla13[[#This Row],[PRIMER TRIMESTRE]:[CUARTO TRIMESTRE]])</f>
        <v>12</v>
      </c>
      <c r="J143" s="54">
        <v>800</v>
      </c>
      <c r="K143" s="54">
        <f>+Tabla13[[#This Row],[PRIMER TRIMESTRE]]*Tabla13[[#This Row],[PRECIO UNITARIO ESTIMADO]]</f>
        <v>2400</v>
      </c>
      <c r="L143" s="54">
        <f>+Tabla13[[#This Row],[SEGUNDO TRIMESTRE]]*Tabla13[[#This Row],[PRECIO UNITARIO ESTIMADO]]</f>
        <v>2400</v>
      </c>
      <c r="M143" s="54">
        <f>+Tabla13[[#This Row],[TERCER TRIMESTRE]]*Tabla13[[#This Row],[PRECIO UNITARIO ESTIMADO]]</f>
        <v>2400</v>
      </c>
      <c r="N143" s="54">
        <f>+Tabla13[[#This Row],[CUARTO TRIMESTRE]]*Tabla13[[#This Row],[PRECIO UNITARIO ESTIMADO]]</f>
        <v>2400</v>
      </c>
      <c r="O143" s="52">
        <f>+Tabla13[[#This Row],[CANTIDAD TOTAL]]*Tabla13[[#This Row],[PRECIO UNITARIO ESTIMADO]]</f>
        <v>9600</v>
      </c>
      <c r="P143" s="49"/>
      <c r="Q143" s="50" t="s">
        <v>17</v>
      </c>
      <c r="R143" s="50" t="s">
        <v>62</v>
      </c>
      <c r="S143" s="54"/>
      <c r="T143" s="48" t="s">
        <v>302</v>
      </c>
      <c r="Y143" s="27"/>
      <c r="AB143" s="30"/>
    </row>
    <row r="144" spans="1:28" s="29" customFormat="1" ht="36" x14ac:dyDescent="0.25">
      <c r="A144" s="47" t="s">
        <v>50</v>
      </c>
      <c r="B144" s="47" t="s">
        <v>73</v>
      </c>
      <c r="C144" s="47" t="s">
        <v>218</v>
      </c>
      <c r="D144" s="50" t="s">
        <v>383</v>
      </c>
      <c r="E144" s="50">
        <v>2</v>
      </c>
      <c r="F144" s="50"/>
      <c r="G144" s="50"/>
      <c r="H144" s="50">
        <v>2</v>
      </c>
      <c r="I144" s="50">
        <f>+SUM(Tabla13[[#This Row],[PRIMER TRIMESTRE]:[CUARTO TRIMESTRE]])</f>
        <v>4</v>
      </c>
      <c r="J144" s="54">
        <v>400</v>
      </c>
      <c r="K144" s="54">
        <f>+Tabla13[[#This Row],[PRIMER TRIMESTRE]]*Tabla13[[#This Row],[PRECIO UNITARIO ESTIMADO]]</f>
        <v>800</v>
      </c>
      <c r="L144" s="54">
        <f>+Tabla13[[#This Row],[SEGUNDO TRIMESTRE]]*Tabla13[[#This Row],[PRECIO UNITARIO ESTIMADO]]</f>
        <v>0</v>
      </c>
      <c r="M144" s="54">
        <f>+Tabla13[[#This Row],[TERCER TRIMESTRE]]*Tabla13[[#This Row],[PRECIO UNITARIO ESTIMADO]]</f>
        <v>0</v>
      </c>
      <c r="N144" s="54">
        <f>+Tabla13[[#This Row],[CUARTO TRIMESTRE]]*Tabla13[[#This Row],[PRECIO UNITARIO ESTIMADO]]</f>
        <v>800</v>
      </c>
      <c r="O144" s="52">
        <f>+Tabla13[[#This Row],[CANTIDAD TOTAL]]*Tabla13[[#This Row],[PRECIO UNITARIO ESTIMADO]]</f>
        <v>1600</v>
      </c>
      <c r="P144" s="49"/>
      <c r="Q144" s="50" t="s">
        <v>17</v>
      </c>
      <c r="R144" s="50"/>
      <c r="S144" s="54"/>
      <c r="T144" s="48" t="s">
        <v>384</v>
      </c>
      <c r="Y144" s="27"/>
      <c r="AB144" s="30"/>
    </row>
    <row r="145" spans="1:28" s="29" customFormat="1" ht="36" x14ac:dyDescent="0.25">
      <c r="A145" s="47" t="s">
        <v>50</v>
      </c>
      <c r="B145" s="47" t="s">
        <v>73</v>
      </c>
      <c r="C145" s="47" t="s">
        <v>451</v>
      </c>
      <c r="D145" s="50" t="s">
        <v>383</v>
      </c>
      <c r="E145" s="50"/>
      <c r="F145" s="50">
        <v>90</v>
      </c>
      <c r="G145" s="50"/>
      <c r="H145" s="50"/>
      <c r="I145" s="50">
        <f>+SUM(Tabla13[[#This Row],[PRIMER TRIMESTRE]:[CUARTO TRIMESTRE]])</f>
        <v>90</v>
      </c>
      <c r="J145" s="54">
        <v>333.33333333333297</v>
      </c>
      <c r="K145" s="54">
        <f>+Tabla13[[#This Row],[PRIMER TRIMESTRE]]*Tabla13[[#This Row],[PRECIO UNITARIO ESTIMADO]]</f>
        <v>0</v>
      </c>
      <c r="L145" s="54">
        <f>+Tabla13[[#This Row],[SEGUNDO TRIMESTRE]]*Tabla13[[#This Row],[PRECIO UNITARIO ESTIMADO]]</f>
        <v>29999.999999999967</v>
      </c>
      <c r="M145" s="54">
        <f>+Tabla13[[#This Row],[TERCER TRIMESTRE]]*Tabla13[[#This Row],[PRECIO UNITARIO ESTIMADO]]</f>
        <v>0</v>
      </c>
      <c r="N145" s="54">
        <f>+Tabla13[[#This Row],[CUARTO TRIMESTRE]]*Tabla13[[#This Row],[PRECIO UNITARIO ESTIMADO]]</f>
        <v>0</v>
      </c>
      <c r="O145" s="52">
        <f>+Tabla13[[#This Row],[CANTIDAD TOTAL]]*Tabla13[[#This Row],[PRECIO UNITARIO ESTIMADO]]</f>
        <v>29999.999999999967</v>
      </c>
      <c r="P145" s="49"/>
      <c r="Q145" s="50" t="s">
        <v>17</v>
      </c>
      <c r="R145" s="50" t="s">
        <v>62</v>
      </c>
      <c r="S145" s="54"/>
      <c r="T145" s="48" t="s">
        <v>450</v>
      </c>
      <c r="Y145" s="27"/>
      <c r="AB145" s="30"/>
    </row>
    <row r="146" spans="1:28" s="29" customFormat="1" ht="36" x14ac:dyDescent="0.25">
      <c r="A146" s="47" t="s">
        <v>50</v>
      </c>
      <c r="B146" s="47" t="s">
        <v>474</v>
      </c>
      <c r="C146" s="47" t="s">
        <v>475</v>
      </c>
      <c r="D146" s="50" t="s">
        <v>69</v>
      </c>
      <c r="E146" s="50">
        <v>1</v>
      </c>
      <c r="F146" s="50"/>
      <c r="G146" s="50">
        <v>1</v>
      </c>
      <c r="H146" s="50"/>
      <c r="I146" s="50">
        <f>+SUM(Tabla13[[#This Row],[PRIMER TRIMESTRE]:[CUARTO TRIMESTRE]])</f>
        <v>2</v>
      </c>
      <c r="J146" s="51">
        <v>50000</v>
      </c>
      <c r="K146" s="51">
        <f>+Tabla13[[#This Row],[PRIMER TRIMESTRE]]*Tabla13[[#This Row],[PRECIO UNITARIO ESTIMADO]]</f>
        <v>50000</v>
      </c>
      <c r="L146" s="51">
        <f>+Tabla13[[#This Row],[SEGUNDO TRIMESTRE]]*Tabla13[[#This Row],[PRECIO UNITARIO ESTIMADO]]</f>
        <v>0</v>
      </c>
      <c r="M146" s="51">
        <f>+Tabla13[[#This Row],[TERCER TRIMESTRE]]*Tabla13[[#This Row],[PRECIO UNITARIO ESTIMADO]]</f>
        <v>50000</v>
      </c>
      <c r="N146" s="51">
        <f>+Tabla13[[#This Row],[CUARTO TRIMESTRE]]*Tabla13[[#This Row],[PRECIO UNITARIO ESTIMADO]]</f>
        <v>0</v>
      </c>
      <c r="O146" s="52">
        <f>+Tabla13[[#This Row],[CANTIDAD TOTAL]]*Tabla13[[#This Row],[PRECIO UNITARIO ESTIMADO]]</f>
        <v>100000</v>
      </c>
      <c r="P146" s="53"/>
      <c r="Q146" s="50" t="s">
        <v>16</v>
      </c>
      <c r="R146" s="50" t="s">
        <v>62</v>
      </c>
      <c r="S146" s="51"/>
      <c r="T146" s="48" t="s">
        <v>476</v>
      </c>
      <c r="Y146" s="27"/>
      <c r="AB146" s="30"/>
    </row>
    <row r="147" spans="1:28" s="29" customFormat="1" ht="36" x14ac:dyDescent="0.25">
      <c r="A147" s="47" t="s">
        <v>50</v>
      </c>
      <c r="B147" s="47" t="s">
        <v>474</v>
      </c>
      <c r="C147" s="47" t="s">
        <v>475</v>
      </c>
      <c r="D147" s="50" t="s">
        <v>69</v>
      </c>
      <c r="E147" s="50"/>
      <c r="F147" s="50">
        <v>1</v>
      </c>
      <c r="G147" s="50"/>
      <c r="H147" s="50"/>
      <c r="I147" s="50">
        <f>+SUM(Tabla13[[#This Row],[PRIMER TRIMESTRE]:[CUARTO TRIMESTRE]])</f>
        <v>1</v>
      </c>
      <c r="J147" s="54">
        <v>50000</v>
      </c>
      <c r="K147" s="54">
        <f>+Tabla13[[#This Row],[PRIMER TRIMESTRE]]*Tabla13[[#This Row],[PRECIO UNITARIO ESTIMADO]]</f>
        <v>0</v>
      </c>
      <c r="L147" s="54">
        <f>+Tabla13[[#This Row],[SEGUNDO TRIMESTRE]]*Tabla13[[#This Row],[PRECIO UNITARIO ESTIMADO]]</f>
        <v>50000</v>
      </c>
      <c r="M147" s="54">
        <f>+Tabla13[[#This Row],[TERCER TRIMESTRE]]*Tabla13[[#This Row],[PRECIO UNITARIO ESTIMADO]]</f>
        <v>0</v>
      </c>
      <c r="N147" s="54">
        <f>+Tabla13[[#This Row],[CUARTO TRIMESTRE]]*Tabla13[[#This Row],[PRECIO UNITARIO ESTIMADO]]</f>
        <v>0</v>
      </c>
      <c r="O147" s="52">
        <f>+Tabla13[[#This Row],[CANTIDAD TOTAL]]*Tabla13[[#This Row],[PRECIO UNITARIO ESTIMADO]]</f>
        <v>50000</v>
      </c>
      <c r="P147" s="49"/>
      <c r="Q147" s="50" t="s">
        <v>17</v>
      </c>
      <c r="R147" s="50" t="s">
        <v>62</v>
      </c>
      <c r="S147" s="54"/>
      <c r="T147" s="48" t="s">
        <v>476</v>
      </c>
      <c r="Y147" s="27"/>
      <c r="AB147" s="30"/>
    </row>
    <row r="148" spans="1:28" s="29" customFormat="1" ht="36" x14ac:dyDescent="0.25">
      <c r="A148" s="47" t="s">
        <v>50</v>
      </c>
      <c r="B148" s="47" t="s">
        <v>474</v>
      </c>
      <c r="C148" s="47" t="s">
        <v>475</v>
      </c>
      <c r="D148" s="50" t="s">
        <v>69</v>
      </c>
      <c r="E148" s="50">
        <v>1</v>
      </c>
      <c r="F148" s="50"/>
      <c r="G148" s="50"/>
      <c r="H148" s="50"/>
      <c r="I148" s="50">
        <f>+SUM(Tabla13[[#This Row],[PRIMER TRIMESTRE]:[CUARTO TRIMESTRE]])</f>
        <v>1</v>
      </c>
      <c r="J148" s="54">
        <v>50000</v>
      </c>
      <c r="K148" s="54">
        <f>+Tabla13[[#This Row],[PRIMER TRIMESTRE]]*Tabla13[[#This Row],[PRECIO UNITARIO ESTIMADO]]</f>
        <v>50000</v>
      </c>
      <c r="L148" s="54">
        <f>+Tabla13[[#This Row],[SEGUNDO TRIMESTRE]]*Tabla13[[#This Row],[PRECIO UNITARIO ESTIMADO]]</f>
        <v>0</v>
      </c>
      <c r="M148" s="54">
        <f>+Tabla13[[#This Row],[TERCER TRIMESTRE]]*Tabla13[[#This Row],[PRECIO UNITARIO ESTIMADO]]</f>
        <v>0</v>
      </c>
      <c r="N148" s="54">
        <f>+Tabla13[[#This Row],[CUARTO TRIMESTRE]]*Tabla13[[#This Row],[PRECIO UNITARIO ESTIMADO]]</f>
        <v>0</v>
      </c>
      <c r="O148" s="52">
        <f>+Tabla13[[#This Row],[CANTIDAD TOTAL]]*Tabla13[[#This Row],[PRECIO UNITARIO ESTIMADO]]</f>
        <v>50000</v>
      </c>
      <c r="P148" s="49"/>
      <c r="Q148" s="50" t="s">
        <v>17</v>
      </c>
      <c r="R148" s="50" t="s">
        <v>62</v>
      </c>
      <c r="S148" s="54"/>
      <c r="T148" s="48" t="s">
        <v>476</v>
      </c>
      <c r="Y148" s="27"/>
      <c r="AB148" s="30"/>
    </row>
    <row r="149" spans="1:28" s="29" customFormat="1" ht="36" x14ac:dyDescent="0.25">
      <c r="A149" s="47" t="s">
        <v>50</v>
      </c>
      <c r="B149" s="47" t="s">
        <v>474</v>
      </c>
      <c r="C149" s="47" t="s">
        <v>475</v>
      </c>
      <c r="D149" s="50" t="s">
        <v>69</v>
      </c>
      <c r="E149" s="50"/>
      <c r="F149" s="50">
        <v>1</v>
      </c>
      <c r="G149" s="50"/>
      <c r="H149" s="50"/>
      <c r="I149" s="50">
        <f>+SUM(Tabla13[[#This Row],[PRIMER TRIMESTRE]:[CUARTO TRIMESTRE]])</f>
        <v>1</v>
      </c>
      <c r="J149" s="54">
        <v>50000</v>
      </c>
      <c r="K149" s="54">
        <f>+Tabla13[[#This Row],[PRIMER TRIMESTRE]]*Tabla13[[#This Row],[PRECIO UNITARIO ESTIMADO]]</f>
        <v>0</v>
      </c>
      <c r="L149" s="54">
        <f>+Tabla13[[#This Row],[SEGUNDO TRIMESTRE]]*Tabla13[[#This Row],[PRECIO UNITARIO ESTIMADO]]</f>
        <v>50000</v>
      </c>
      <c r="M149" s="54">
        <f>+Tabla13[[#This Row],[TERCER TRIMESTRE]]*Tabla13[[#This Row],[PRECIO UNITARIO ESTIMADO]]</f>
        <v>0</v>
      </c>
      <c r="N149" s="54">
        <f>+Tabla13[[#This Row],[CUARTO TRIMESTRE]]*Tabla13[[#This Row],[PRECIO UNITARIO ESTIMADO]]</f>
        <v>0</v>
      </c>
      <c r="O149" s="52">
        <f>+Tabla13[[#This Row],[CANTIDAD TOTAL]]*Tabla13[[#This Row],[PRECIO UNITARIO ESTIMADO]]</f>
        <v>50000</v>
      </c>
      <c r="P149" s="49"/>
      <c r="Q149" s="50" t="s">
        <v>17</v>
      </c>
      <c r="R149" s="50" t="s">
        <v>62</v>
      </c>
      <c r="S149" s="54"/>
      <c r="T149" s="48" t="s">
        <v>476</v>
      </c>
      <c r="Y149" s="27"/>
      <c r="AB149" s="30"/>
    </row>
    <row r="150" spans="1:28" s="29" customFormat="1" ht="36" x14ac:dyDescent="0.25">
      <c r="A150" s="47" t="s">
        <v>50</v>
      </c>
      <c r="B150" s="47" t="s">
        <v>474</v>
      </c>
      <c r="C150" s="47" t="s">
        <v>475</v>
      </c>
      <c r="D150" s="50" t="s">
        <v>69</v>
      </c>
      <c r="E150" s="50"/>
      <c r="F150" s="50"/>
      <c r="G150" s="50">
        <v>1</v>
      </c>
      <c r="H150" s="50"/>
      <c r="I150" s="50">
        <f>+SUM(Tabla13[[#This Row],[PRIMER TRIMESTRE]:[CUARTO TRIMESTRE]])</f>
        <v>1</v>
      </c>
      <c r="J150" s="54">
        <v>50000</v>
      </c>
      <c r="K150" s="54">
        <f>+Tabla13[[#This Row],[PRIMER TRIMESTRE]]*Tabla13[[#This Row],[PRECIO UNITARIO ESTIMADO]]</f>
        <v>0</v>
      </c>
      <c r="L150" s="54">
        <f>+Tabla13[[#This Row],[SEGUNDO TRIMESTRE]]*Tabla13[[#This Row],[PRECIO UNITARIO ESTIMADO]]</f>
        <v>0</v>
      </c>
      <c r="M150" s="54">
        <f>+Tabla13[[#This Row],[TERCER TRIMESTRE]]*Tabla13[[#This Row],[PRECIO UNITARIO ESTIMADO]]</f>
        <v>50000</v>
      </c>
      <c r="N150" s="54">
        <f>+Tabla13[[#This Row],[CUARTO TRIMESTRE]]*Tabla13[[#This Row],[PRECIO UNITARIO ESTIMADO]]</f>
        <v>0</v>
      </c>
      <c r="O150" s="52">
        <f>+Tabla13[[#This Row],[CANTIDAD TOTAL]]*Tabla13[[#This Row],[PRECIO UNITARIO ESTIMADO]]</f>
        <v>50000</v>
      </c>
      <c r="P150" s="49"/>
      <c r="Q150" s="50" t="s">
        <v>17</v>
      </c>
      <c r="R150" s="50" t="s">
        <v>62</v>
      </c>
      <c r="S150" s="54"/>
      <c r="T150" s="48" t="s">
        <v>476</v>
      </c>
      <c r="Y150" s="27"/>
      <c r="AB150" s="30"/>
    </row>
    <row r="151" spans="1:28" s="29" customFormat="1" ht="36" x14ac:dyDescent="0.25">
      <c r="A151" s="47" t="s">
        <v>50</v>
      </c>
      <c r="B151" s="47" t="s">
        <v>73</v>
      </c>
      <c r="C151" s="47" t="s">
        <v>475</v>
      </c>
      <c r="D151" s="50" t="s">
        <v>69</v>
      </c>
      <c r="E151" s="50"/>
      <c r="F151" s="50"/>
      <c r="G151" s="50"/>
      <c r="H151" s="50">
        <v>1</v>
      </c>
      <c r="I151" s="50">
        <f>+SUM(Tabla13[[#This Row],[PRIMER TRIMESTRE]:[CUARTO TRIMESTRE]])</f>
        <v>1</v>
      </c>
      <c r="J151" s="54">
        <v>50000</v>
      </c>
      <c r="K151" s="54">
        <f>+Tabla13[[#This Row],[PRIMER TRIMESTRE]]*Tabla13[[#This Row],[PRECIO UNITARIO ESTIMADO]]</f>
        <v>0</v>
      </c>
      <c r="L151" s="54">
        <f>+Tabla13[[#This Row],[SEGUNDO TRIMESTRE]]*Tabla13[[#This Row],[PRECIO UNITARIO ESTIMADO]]</f>
        <v>0</v>
      </c>
      <c r="M151" s="54">
        <f>+Tabla13[[#This Row],[TERCER TRIMESTRE]]*Tabla13[[#This Row],[PRECIO UNITARIO ESTIMADO]]</f>
        <v>0</v>
      </c>
      <c r="N151" s="54">
        <f>+Tabla13[[#This Row],[CUARTO TRIMESTRE]]*Tabla13[[#This Row],[PRECIO UNITARIO ESTIMADO]]</f>
        <v>50000</v>
      </c>
      <c r="O151" s="52">
        <f>+Tabla13[[#This Row],[CANTIDAD TOTAL]]*Tabla13[[#This Row],[PRECIO UNITARIO ESTIMADO]]</f>
        <v>50000</v>
      </c>
      <c r="P151" s="49"/>
      <c r="Q151" s="50" t="s">
        <v>17</v>
      </c>
      <c r="R151" s="50" t="s">
        <v>62</v>
      </c>
      <c r="S151" s="54"/>
      <c r="T151" s="48" t="s">
        <v>477</v>
      </c>
      <c r="Y151" s="27"/>
      <c r="AB151" s="30"/>
    </row>
    <row r="152" spans="1:28" s="29" customFormat="1" ht="54" x14ac:dyDescent="0.25">
      <c r="A152" s="47" t="s">
        <v>51</v>
      </c>
      <c r="B152" s="47" t="s">
        <v>385</v>
      </c>
      <c r="C152" s="47" t="s">
        <v>386</v>
      </c>
      <c r="D152" s="50" t="s">
        <v>308</v>
      </c>
      <c r="E152" s="50">
        <v>1</v>
      </c>
      <c r="F152" s="50">
        <v>1</v>
      </c>
      <c r="G152" s="50">
        <v>1</v>
      </c>
      <c r="H152" s="50">
        <v>1</v>
      </c>
      <c r="I152" s="50">
        <f>+SUM(Tabla13[[#This Row],[PRIMER TRIMESTRE]:[CUARTO TRIMESTRE]])</f>
        <v>4</v>
      </c>
      <c r="J152" s="54">
        <v>31120</v>
      </c>
      <c r="K152" s="54">
        <f>+Tabla13[[#This Row],[PRIMER TRIMESTRE]]*Tabla13[[#This Row],[PRECIO UNITARIO ESTIMADO]]</f>
        <v>31120</v>
      </c>
      <c r="L152" s="54">
        <f>+Tabla13[[#This Row],[SEGUNDO TRIMESTRE]]*Tabla13[[#This Row],[PRECIO UNITARIO ESTIMADO]]</f>
        <v>31120</v>
      </c>
      <c r="M152" s="54">
        <f>+Tabla13[[#This Row],[TERCER TRIMESTRE]]*Tabla13[[#This Row],[PRECIO UNITARIO ESTIMADO]]</f>
        <v>31120</v>
      </c>
      <c r="N152" s="54">
        <f>+Tabla13[[#This Row],[CUARTO TRIMESTRE]]*Tabla13[[#This Row],[PRECIO UNITARIO ESTIMADO]]</f>
        <v>31120</v>
      </c>
      <c r="O152" s="52">
        <f>+Tabla13[[#This Row],[CANTIDAD TOTAL]]*Tabla13[[#This Row],[PRECIO UNITARIO ESTIMADO]]</f>
        <v>124480</v>
      </c>
      <c r="P152" s="49">
        <f>+SUM(O152:O153)</f>
        <v>244480</v>
      </c>
      <c r="Q152" s="50" t="s">
        <v>16</v>
      </c>
      <c r="R152" s="50" t="s">
        <v>62</v>
      </c>
      <c r="S152" s="54"/>
      <c r="T152" s="48" t="s">
        <v>309</v>
      </c>
      <c r="Y152" s="27"/>
      <c r="AB152" s="30"/>
    </row>
    <row r="153" spans="1:28" s="29" customFormat="1" ht="36" x14ac:dyDescent="0.25">
      <c r="A153" s="47" t="s">
        <v>51</v>
      </c>
      <c r="B153" s="47" t="s">
        <v>387</v>
      </c>
      <c r="C153" s="47" t="s">
        <v>388</v>
      </c>
      <c r="D153" s="50" t="s">
        <v>308</v>
      </c>
      <c r="E153" s="50">
        <v>1</v>
      </c>
      <c r="F153" s="50"/>
      <c r="G153" s="50">
        <v>1</v>
      </c>
      <c r="H153" s="50"/>
      <c r="I153" s="50">
        <f>+SUM(Tabla13[[#This Row],[PRIMER TRIMESTRE]:[CUARTO TRIMESTRE]])</f>
        <v>2</v>
      </c>
      <c r="J153" s="54">
        <v>60000</v>
      </c>
      <c r="K153" s="54">
        <f>+Tabla13[[#This Row],[PRIMER TRIMESTRE]]*Tabla13[[#This Row],[PRECIO UNITARIO ESTIMADO]]</f>
        <v>60000</v>
      </c>
      <c r="L153" s="54">
        <f>+Tabla13[[#This Row],[SEGUNDO TRIMESTRE]]*Tabla13[[#This Row],[PRECIO UNITARIO ESTIMADO]]</f>
        <v>0</v>
      </c>
      <c r="M153" s="54">
        <f>+Tabla13[[#This Row],[TERCER TRIMESTRE]]*Tabla13[[#This Row],[PRECIO UNITARIO ESTIMADO]]</f>
        <v>60000</v>
      </c>
      <c r="N153" s="54">
        <f>+Tabla13[[#This Row],[CUARTO TRIMESTRE]]*Tabla13[[#This Row],[PRECIO UNITARIO ESTIMADO]]</f>
        <v>0</v>
      </c>
      <c r="O153" s="52">
        <f>+Tabla13[[#This Row],[CANTIDAD TOTAL]]*Tabla13[[#This Row],[PRECIO UNITARIO ESTIMADO]]</f>
        <v>120000</v>
      </c>
      <c r="P153" s="49"/>
      <c r="Q153" s="50" t="s">
        <v>16</v>
      </c>
      <c r="R153" s="50" t="s">
        <v>62</v>
      </c>
      <c r="S153" s="54"/>
      <c r="T153" s="48" t="s">
        <v>309</v>
      </c>
      <c r="Y153" s="27"/>
      <c r="AB153" s="30"/>
    </row>
    <row r="154" spans="1:28" s="29" customFormat="1" ht="90" x14ac:dyDescent="0.25">
      <c r="A154" s="47" t="s">
        <v>52</v>
      </c>
      <c r="B154" s="47" t="s">
        <v>478</v>
      </c>
      <c r="C154" s="47" t="s">
        <v>479</v>
      </c>
      <c r="D154" s="50" t="s">
        <v>480</v>
      </c>
      <c r="E154" s="50"/>
      <c r="F154" s="50">
        <v>2</v>
      </c>
      <c r="G154" s="50">
        <v>2</v>
      </c>
      <c r="H154" s="50"/>
      <c r="I154" s="50">
        <f>+SUM(Tabla13[[#This Row],[PRIMER TRIMESTRE]:[CUARTO TRIMESTRE]])</f>
        <v>4</v>
      </c>
      <c r="J154" s="54">
        <v>100000</v>
      </c>
      <c r="K154" s="54">
        <f>+Tabla13[[#This Row],[PRIMER TRIMESTRE]]*Tabla13[[#This Row],[PRECIO UNITARIO ESTIMADO]]</f>
        <v>0</v>
      </c>
      <c r="L154" s="54">
        <f>+Tabla13[[#This Row],[SEGUNDO TRIMESTRE]]*Tabla13[[#This Row],[PRECIO UNITARIO ESTIMADO]]</f>
        <v>200000</v>
      </c>
      <c r="M154" s="54">
        <f>+Tabla13[[#This Row],[TERCER TRIMESTRE]]*Tabla13[[#This Row],[PRECIO UNITARIO ESTIMADO]]</f>
        <v>200000</v>
      </c>
      <c r="N154" s="54">
        <f>+Tabla13[[#This Row],[CUARTO TRIMESTRE]]*Tabla13[[#This Row],[PRECIO UNITARIO ESTIMADO]]</f>
        <v>0</v>
      </c>
      <c r="O154" s="52">
        <f>+Tabla13[[#This Row],[CANTIDAD TOTAL]]*Tabla13[[#This Row],[PRECIO UNITARIO ESTIMADO]]</f>
        <v>400000</v>
      </c>
      <c r="P154" s="49">
        <f>+SUM(O154:O156)</f>
        <v>1000000</v>
      </c>
      <c r="Q154" s="50" t="s">
        <v>16</v>
      </c>
      <c r="R154" s="50" t="s">
        <v>62</v>
      </c>
      <c r="S154" s="54"/>
      <c r="T154" s="48" t="s">
        <v>481</v>
      </c>
      <c r="Y154" s="27"/>
      <c r="AB154" s="30"/>
    </row>
    <row r="155" spans="1:28" s="29" customFormat="1" ht="90" x14ac:dyDescent="0.25">
      <c r="A155" s="47" t="s">
        <v>52</v>
      </c>
      <c r="B155" s="47" t="s">
        <v>478</v>
      </c>
      <c r="C155" s="47" t="s">
        <v>482</v>
      </c>
      <c r="D155" s="50" t="s">
        <v>480</v>
      </c>
      <c r="E155" s="50"/>
      <c r="F155" s="50">
        <v>2</v>
      </c>
      <c r="G155" s="50">
        <v>2</v>
      </c>
      <c r="H155" s="50"/>
      <c r="I155" s="50">
        <f>+SUM(Tabla13[[#This Row],[PRIMER TRIMESTRE]:[CUARTO TRIMESTRE]])</f>
        <v>4</v>
      </c>
      <c r="J155" s="54">
        <v>100000</v>
      </c>
      <c r="K155" s="54">
        <f>+Tabla13[[#This Row],[PRIMER TRIMESTRE]]*Tabla13[[#This Row],[PRECIO UNITARIO ESTIMADO]]</f>
        <v>0</v>
      </c>
      <c r="L155" s="54">
        <f>+Tabla13[[#This Row],[SEGUNDO TRIMESTRE]]*Tabla13[[#This Row],[PRECIO UNITARIO ESTIMADO]]</f>
        <v>200000</v>
      </c>
      <c r="M155" s="54">
        <f>+Tabla13[[#This Row],[TERCER TRIMESTRE]]*Tabla13[[#This Row],[PRECIO UNITARIO ESTIMADO]]</f>
        <v>200000</v>
      </c>
      <c r="N155" s="54">
        <f>+Tabla13[[#This Row],[CUARTO TRIMESTRE]]*Tabla13[[#This Row],[PRECIO UNITARIO ESTIMADO]]</f>
        <v>0</v>
      </c>
      <c r="O155" s="52">
        <f>+Tabla13[[#This Row],[CANTIDAD TOTAL]]*Tabla13[[#This Row],[PRECIO UNITARIO ESTIMADO]]</f>
        <v>400000</v>
      </c>
      <c r="P155" s="49"/>
      <c r="Q155" s="50" t="s">
        <v>16</v>
      </c>
      <c r="R155" s="50" t="s">
        <v>62</v>
      </c>
      <c r="S155" s="54"/>
      <c r="T155" s="48" t="s">
        <v>483</v>
      </c>
      <c r="Y155" s="27"/>
      <c r="AB155" s="30"/>
    </row>
    <row r="156" spans="1:28" s="29" customFormat="1" ht="144" x14ac:dyDescent="0.25">
      <c r="A156" s="47" t="s">
        <v>52</v>
      </c>
      <c r="B156" s="47" t="s">
        <v>478</v>
      </c>
      <c r="C156" s="47" t="s">
        <v>484</v>
      </c>
      <c r="D156" s="50" t="s">
        <v>480</v>
      </c>
      <c r="E156" s="50">
        <v>1</v>
      </c>
      <c r="F156" s="50">
        <v>1</v>
      </c>
      <c r="G156" s="50"/>
      <c r="H156" s="50"/>
      <c r="I156" s="50">
        <f>+SUM(Tabla13[[#This Row],[PRIMER TRIMESTRE]:[CUARTO TRIMESTRE]])</f>
        <v>2</v>
      </c>
      <c r="J156" s="54">
        <v>100000</v>
      </c>
      <c r="K156" s="54">
        <f>+Tabla13[[#This Row],[PRIMER TRIMESTRE]]*Tabla13[[#This Row],[PRECIO UNITARIO ESTIMADO]]</f>
        <v>100000</v>
      </c>
      <c r="L156" s="54">
        <f>+Tabla13[[#This Row],[SEGUNDO TRIMESTRE]]*Tabla13[[#This Row],[PRECIO UNITARIO ESTIMADO]]</f>
        <v>100000</v>
      </c>
      <c r="M156" s="54">
        <f>+Tabla13[[#This Row],[TERCER TRIMESTRE]]*Tabla13[[#This Row],[PRECIO UNITARIO ESTIMADO]]</f>
        <v>0</v>
      </c>
      <c r="N156" s="54">
        <f>+Tabla13[[#This Row],[CUARTO TRIMESTRE]]*Tabla13[[#This Row],[PRECIO UNITARIO ESTIMADO]]</f>
        <v>0</v>
      </c>
      <c r="O156" s="52">
        <f>+Tabla13[[#This Row],[CANTIDAD TOTAL]]*Tabla13[[#This Row],[PRECIO UNITARIO ESTIMADO]]</f>
        <v>200000</v>
      </c>
      <c r="P156" s="49"/>
      <c r="Q156" s="50" t="s">
        <v>16</v>
      </c>
      <c r="R156" s="50" t="s">
        <v>62</v>
      </c>
      <c r="S156" s="54"/>
      <c r="T156" s="48" t="s">
        <v>485</v>
      </c>
      <c r="Y156" s="27"/>
      <c r="AB156" s="30"/>
    </row>
    <row r="157" spans="1:28" s="29" customFormat="1" ht="36" x14ac:dyDescent="0.25">
      <c r="A157" s="47" t="s">
        <v>53</v>
      </c>
      <c r="B157" s="47" t="s">
        <v>74</v>
      </c>
      <c r="C157" s="47" t="s">
        <v>82</v>
      </c>
      <c r="D157" s="50" t="s">
        <v>67</v>
      </c>
      <c r="E157" s="50"/>
      <c r="F157" s="50">
        <v>1</v>
      </c>
      <c r="G157" s="50"/>
      <c r="H157" s="50"/>
      <c r="I157" s="50">
        <f>+SUM(Tabla13[[#This Row],[PRIMER TRIMESTRE]:[CUARTO TRIMESTRE]])</f>
        <v>1</v>
      </c>
      <c r="J157" s="54">
        <v>25000</v>
      </c>
      <c r="K157" s="54">
        <f>+Tabla13[[#This Row],[PRIMER TRIMESTRE]]*Tabla13[[#This Row],[PRECIO UNITARIO ESTIMADO]]</f>
        <v>0</v>
      </c>
      <c r="L157" s="54">
        <f>+Tabla13[[#This Row],[SEGUNDO TRIMESTRE]]*Tabla13[[#This Row],[PRECIO UNITARIO ESTIMADO]]</f>
        <v>25000</v>
      </c>
      <c r="M157" s="54">
        <f>+Tabla13[[#This Row],[TERCER TRIMESTRE]]*Tabla13[[#This Row],[PRECIO UNITARIO ESTIMADO]]</f>
        <v>0</v>
      </c>
      <c r="N157" s="54">
        <f>+Tabla13[[#This Row],[CUARTO TRIMESTRE]]*Tabla13[[#This Row],[PRECIO UNITARIO ESTIMADO]]</f>
        <v>0</v>
      </c>
      <c r="O157" s="52">
        <f>+Tabla13[[#This Row],[CANTIDAD TOTAL]]*Tabla13[[#This Row],[PRECIO UNITARIO ESTIMADO]]</f>
        <v>25000</v>
      </c>
      <c r="P157" s="49">
        <f>SUM(O157:O166)</f>
        <v>275000</v>
      </c>
      <c r="Q157" s="50" t="s">
        <v>17</v>
      </c>
      <c r="R157" s="50" t="s">
        <v>62</v>
      </c>
      <c r="S157" s="54"/>
      <c r="T157" s="48" t="s">
        <v>115</v>
      </c>
      <c r="Y157" s="27"/>
      <c r="AB157" s="30"/>
    </row>
    <row r="158" spans="1:28" s="29" customFormat="1" ht="36" x14ac:dyDescent="0.25">
      <c r="A158" s="47" t="s">
        <v>53</v>
      </c>
      <c r="B158" s="47" t="s">
        <v>74</v>
      </c>
      <c r="C158" s="47" t="s">
        <v>82</v>
      </c>
      <c r="D158" s="50" t="s">
        <v>67</v>
      </c>
      <c r="E158" s="50">
        <v>2</v>
      </c>
      <c r="F158" s="50"/>
      <c r="G158" s="50"/>
      <c r="H158" s="50"/>
      <c r="I158" s="50">
        <f>+SUM(Tabla13[[#This Row],[PRIMER TRIMESTRE]:[CUARTO TRIMESTRE]])</f>
        <v>2</v>
      </c>
      <c r="J158" s="54">
        <v>25000</v>
      </c>
      <c r="K158" s="54">
        <f>+Tabla13[[#This Row],[PRIMER TRIMESTRE]]*Tabla13[[#This Row],[PRECIO UNITARIO ESTIMADO]]</f>
        <v>50000</v>
      </c>
      <c r="L158" s="54">
        <f>+Tabla13[[#This Row],[SEGUNDO TRIMESTRE]]*Tabla13[[#This Row],[PRECIO UNITARIO ESTIMADO]]</f>
        <v>0</v>
      </c>
      <c r="M158" s="54">
        <f>+Tabla13[[#This Row],[TERCER TRIMESTRE]]*Tabla13[[#This Row],[PRECIO UNITARIO ESTIMADO]]</f>
        <v>0</v>
      </c>
      <c r="N158" s="54">
        <f>+Tabla13[[#This Row],[CUARTO TRIMESTRE]]*Tabla13[[#This Row],[PRECIO UNITARIO ESTIMADO]]</f>
        <v>0</v>
      </c>
      <c r="O158" s="52">
        <f>+Tabla13[[#This Row],[CANTIDAD TOTAL]]*Tabla13[[#This Row],[PRECIO UNITARIO ESTIMADO]]</f>
        <v>50000</v>
      </c>
      <c r="P158" s="49"/>
      <c r="Q158" s="50" t="s">
        <v>17</v>
      </c>
      <c r="R158" s="50" t="s">
        <v>62</v>
      </c>
      <c r="S158" s="54"/>
      <c r="T158" s="48" t="s">
        <v>113</v>
      </c>
      <c r="Y158" s="27"/>
      <c r="AB158" s="30"/>
    </row>
    <row r="159" spans="1:28" s="29" customFormat="1" ht="36" x14ac:dyDescent="0.25">
      <c r="A159" s="47" t="s">
        <v>53</v>
      </c>
      <c r="B159" s="47" t="s">
        <v>74</v>
      </c>
      <c r="C159" s="47" t="s">
        <v>82</v>
      </c>
      <c r="D159" s="50" t="s">
        <v>67</v>
      </c>
      <c r="E159" s="50"/>
      <c r="F159" s="50">
        <v>1</v>
      </c>
      <c r="G159" s="50"/>
      <c r="H159" s="50"/>
      <c r="I159" s="50">
        <f>+SUM(Tabla13[[#This Row],[PRIMER TRIMESTRE]:[CUARTO TRIMESTRE]])</f>
        <v>1</v>
      </c>
      <c r="J159" s="54">
        <v>25000</v>
      </c>
      <c r="K159" s="54">
        <f>+Tabla13[[#This Row],[PRIMER TRIMESTRE]]*Tabla13[[#This Row],[PRECIO UNITARIO ESTIMADO]]</f>
        <v>0</v>
      </c>
      <c r="L159" s="54">
        <f>+Tabla13[[#This Row],[SEGUNDO TRIMESTRE]]*Tabla13[[#This Row],[PRECIO UNITARIO ESTIMADO]]</f>
        <v>25000</v>
      </c>
      <c r="M159" s="54">
        <f>+Tabla13[[#This Row],[TERCER TRIMESTRE]]*Tabla13[[#This Row],[PRECIO UNITARIO ESTIMADO]]</f>
        <v>0</v>
      </c>
      <c r="N159" s="54">
        <f>+Tabla13[[#This Row],[CUARTO TRIMESTRE]]*Tabla13[[#This Row],[PRECIO UNITARIO ESTIMADO]]</f>
        <v>0</v>
      </c>
      <c r="O159" s="52">
        <f>+Tabla13[[#This Row],[CANTIDAD TOTAL]]*Tabla13[[#This Row],[PRECIO UNITARIO ESTIMADO]]</f>
        <v>25000</v>
      </c>
      <c r="P159" s="49"/>
      <c r="Q159" s="50" t="s">
        <v>17</v>
      </c>
      <c r="R159" s="50" t="s">
        <v>62</v>
      </c>
      <c r="S159" s="54"/>
      <c r="T159" s="48" t="s">
        <v>128</v>
      </c>
      <c r="Y159" s="27"/>
      <c r="AB159" s="30"/>
    </row>
    <row r="160" spans="1:28" s="26" customFormat="1" ht="36" x14ac:dyDescent="0.25">
      <c r="A160" s="47" t="s">
        <v>53</v>
      </c>
      <c r="B160" s="47" t="s">
        <v>74</v>
      </c>
      <c r="C160" s="47" t="s">
        <v>82</v>
      </c>
      <c r="D160" s="50" t="s">
        <v>67</v>
      </c>
      <c r="E160" s="50">
        <v>1</v>
      </c>
      <c r="F160" s="50"/>
      <c r="G160" s="50"/>
      <c r="H160" s="50"/>
      <c r="I160" s="50">
        <f>+SUM(Tabla13[[#This Row],[PRIMER TRIMESTRE]:[CUARTO TRIMESTRE]])</f>
        <v>1</v>
      </c>
      <c r="J160" s="54">
        <v>25000</v>
      </c>
      <c r="K160" s="54">
        <f>+Tabla13[[#This Row],[PRIMER TRIMESTRE]]*Tabla13[[#This Row],[PRECIO UNITARIO ESTIMADO]]</f>
        <v>25000</v>
      </c>
      <c r="L160" s="54">
        <f>+Tabla13[[#This Row],[SEGUNDO TRIMESTRE]]*Tabla13[[#This Row],[PRECIO UNITARIO ESTIMADO]]</f>
        <v>0</v>
      </c>
      <c r="M160" s="54">
        <f>+Tabla13[[#This Row],[TERCER TRIMESTRE]]*Tabla13[[#This Row],[PRECIO UNITARIO ESTIMADO]]</f>
        <v>0</v>
      </c>
      <c r="N160" s="54">
        <f>+Tabla13[[#This Row],[CUARTO TRIMESTRE]]*Tabla13[[#This Row],[PRECIO UNITARIO ESTIMADO]]</f>
        <v>0</v>
      </c>
      <c r="O160" s="52">
        <f>+Tabla13[[#This Row],[CANTIDAD TOTAL]]*Tabla13[[#This Row],[PRECIO UNITARIO ESTIMADO]]</f>
        <v>25000</v>
      </c>
      <c r="P160" s="49"/>
      <c r="Q160" s="50" t="s">
        <v>17</v>
      </c>
      <c r="R160" s="50" t="s">
        <v>62</v>
      </c>
      <c r="S160" s="54"/>
      <c r="T160" s="48" t="s">
        <v>135</v>
      </c>
      <c r="Y160" s="27"/>
    </row>
    <row r="161" spans="1:25" s="26" customFormat="1" ht="36" x14ac:dyDescent="0.25">
      <c r="A161" s="47" t="s">
        <v>53</v>
      </c>
      <c r="B161" s="47" t="s">
        <v>74</v>
      </c>
      <c r="C161" s="47" t="s">
        <v>82</v>
      </c>
      <c r="D161" s="50" t="s">
        <v>67</v>
      </c>
      <c r="E161" s="50">
        <v>1</v>
      </c>
      <c r="F161" s="50"/>
      <c r="G161" s="50"/>
      <c r="H161" s="50"/>
      <c r="I161" s="50">
        <f>+SUM(Tabla13[[#This Row],[PRIMER TRIMESTRE]:[CUARTO TRIMESTRE]])</f>
        <v>1</v>
      </c>
      <c r="J161" s="54">
        <v>25000</v>
      </c>
      <c r="K161" s="54">
        <f>+Tabla13[[#This Row],[PRIMER TRIMESTRE]]*Tabla13[[#This Row],[PRECIO UNITARIO ESTIMADO]]</f>
        <v>25000</v>
      </c>
      <c r="L161" s="54">
        <f>+Tabla13[[#This Row],[SEGUNDO TRIMESTRE]]*Tabla13[[#This Row],[PRECIO UNITARIO ESTIMADO]]</f>
        <v>0</v>
      </c>
      <c r="M161" s="54">
        <f>+Tabla13[[#This Row],[TERCER TRIMESTRE]]*Tabla13[[#This Row],[PRECIO UNITARIO ESTIMADO]]</f>
        <v>0</v>
      </c>
      <c r="N161" s="54">
        <f>+Tabla13[[#This Row],[CUARTO TRIMESTRE]]*Tabla13[[#This Row],[PRECIO UNITARIO ESTIMADO]]</f>
        <v>0</v>
      </c>
      <c r="O161" s="52">
        <f>+Tabla13[[#This Row],[CANTIDAD TOTAL]]*Tabla13[[#This Row],[PRECIO UNITARIO ESTIMADO]]</f>
        <v>25000</v>
      </c>
      <c r="P161" s="49"/>
      <c r="Q161" s="50" t="s">
        <v>17</v>
      </c>
      <c r="R161" s="50" t="s">
        <v>62</v>
      </c>
      <c r="S161" s="54"/>
      <c r="T161" s="48" t="s">
        <v>118</v>
      </c>
      <c r="Y161" s="27"/>
    </row>
    <row r="162" spans="1:25" s="26" customFormat="1" ht="36" x14ac:dyDescent="0.25">
      <c r="A162" s="47" t="s">
        <v>53</v>
      </c>
      <c r="B162" s="47" t="s">
        <v>74</v>
      </c>
      <c r="C162" s="47" t="s">
        <v>82</v>
      </c>
      <c r="D162" s="50" t="s">
        <v>67</v>
      </c>
      <c r="E162" s="50"/>
      <c r="F162" s="50"/>
      <c r="G162" s="50">
        <v>1</v>
      </c>
      <c r="H162" s="50"/>
      <c r="I162" s="50">
        <f>+SUM(Tabla13[[#This Row],[PRIMER TRIMESTRE]:[CUARTO TRIMESTRE]])</f>
        <v>1</v>
      </c>
      <c r="J162" s="54">
        <v>25000</v>
      </c>
      <c r="K162" s="54">
        <f>+Tabla13[[#This Row],[PRIMER TRIMESTRE]]*Tabla13[[#This Row],[PRECIO UNITARIO ESTIMADO]]</f>
        <v>0</v>
      </c>
      <c r="L162" s="54">
        <f>+Tabla13[[#This Row],[SEGUNDO TRIMESTRE]]*Tabla13[[#This Row],[PRECIO UNITARIO ESTIMADO]]</f>
        <v>0</v>
      </c>
      <c r="M162" s="54">
        <f>+Tabla13[[#This Row],[TERCER TRIMESTRE]]*Tabla13[[#This Row],[PRECIO UNITARIO ESTIMADO]]</f>
        <v>25000</v>
      </c>
      <c r="N162" s="54">
        <f>+Tabla13[[#This Row],[CUARTO TRIMESTRE]]*Tabla13[[#This Row],[PRECIO UNITARIO ESTIMADO]]</f>
        <v>0</v>
      </c>
      <c r="O162" s="52">
        <f>+Tabla13[[#This Row],[CANTIDAD TOTAL]]*Tabla13[[#This Row],[PRECIO UNITARIO ESTIMADO]]</f>
        <v>25000</v>
      </c>
      <c r="P162" s="49"/>
      <c r="Q162" s="50" t="s">
        <v>17</v>
      </c>
      <c r="R162" s="50" t="s">
        <v>62</v>
      </c>
      <c r="S162" s="54"/>
      <c r="T162" s="48" t="s">
        <v>134</v>
      </c>
      <c r="Y162" s="27"/>
    </row>
    <row r="163" spans="1:25" s="24" customFormat="1" ht="36" x14ac:dyDescent="0.25">
      <c r="A163" s="47" t="s">
        <v>53</v>
      </c>
      <c r="B163" s="47" t="s">
        <v>74</v>
      </c>
      <c r="C163" s="47" t="s">
        <v>209</v>
      </c>
      <c r="D163" s="50" t="s">
        <v>210</v>
      </c>
      <c r="E163" s="50"/>
      <c r="F163" s="50">
        <v>1</v>
      </c>
      <c r="G163" s="50"/>
      <c r="H163" s="50"/>
      <c r="I163" s="50">
        <f>+SUM(Tabla13[[#This Row],[PRIMER TRIMESTRE]:[CUARTO TRIMESTRE]])</f>
        <v>1</v>
      </c>
      <c r="J163" s="51">
        <v>25000</v>
      </c>
      <c r="K163" s="51">
        <f>+Tabla13[[#This Row],[PRIMER TRIMESTRE]]*Tabla13[[#This Row],[PRECIO UNITARIO ESTIMADO]]</f>
        <v>0</v>
      </c>
      <c r="L163" s="51">
        <f>+Tabla13[[#This Row],[SEGUNDO TRIMESTRE]]*Tabla13[[#This Row],[PRECIO UNITARIO ESTIMADO]]</f>
        <v>25000</v>
      </c>
      <c r="M163" s="51">
        <f>+Tabla13[[#This Row],[TERCER TRIMESTRE]]*Tabla13[[#This Row],[PRECIO UNITARIO ESTIMADO]]</f>
        <v>0</v>
      </c>
      <c r="N163" s="51">
        <f>+Tabla13[[#This Row],[CUARTO TRIMESTRE]]*Tabla13[[#This Row],[PRECIO UNITARIO ESTIMADO]]</f>
        <v>0</v>
      </c>
      <c r="O163" s="52">
        <f>+Tabla13[[#This Row],[CANTIDAD TOTAL]]*Tabla13[[#This Row],[PRECIO UNITARIO ESTIMADO]]</f>
        <v>25000</v>
      </c>
      <c r="P163" s="53"/>
      <c r="Q163" s="50" t="s">
        <v>17</v>
      </c>
      <c r="R163" s="50" t="s">
        <v>62</v>
      </c>
      <c r="S163" s="51"/>
      <c r="T163" s="39" t="s">
        <v>211</v>
      </c>
      <c r="Y163" s="25"/>
    </row>
    <row r="164" spans="1:25" s="24" customFormat="1" ht="36" x14ac:dyDescent="0.25">
      <c r="A164" s="47" t="s">
        <v>53</v>
      </c>
      <c r="B164" s="47" t="s">
        <v>74</v>
      </c>
      <c r="C164" s="47" t="s">
        <v>209</v>
      </c>
      <c r="D164" s="50" t="s">
        <v>210</v>
      </c>
      <c r="E164" s="50"/>
      <c r="F164" s="50">
        <v>1</v>
      </c>
      <c r="G164" s="50"/>
      <c r="H164" s="50"/>
      <c r="I164" s="50">
        <f>+SUM(Tabla13[[#This Row],[PRIMER TRIMESTRE]:[CUARTO TRIMESTRE]])</f>
        <v>1</v>
      </c>
      <c r="J164" s="51">
        <v>25000</v>
      </c>
      <c r="K164" s="51">
        <f>+Tabla13[[#This Row],[PRIMER TRIMESTRE]]*Tabla13[[#This Row],[PRECIO UNITARIO ESTIMADO]]</f>
        <v>0</v>
      </c>
      <c r="L164" s="51">
        <f>+Tabla13[[#This Row],[SEGUNDO TRIMESTRE]]*Tabla13[[#This Row],[PRECIO UNITARIO ESTIMADO]]</f>
        <v>25000</v>
      </c>
      <c r="M164" s="51">
        <f>+Tabla13[[#This Row],[TERCER TRIMESTRE]]*Tabla13[[#This Row],[PRECIO UNITARIO ESTIMADO]]</f>
        <v>0</v>
      </c>
      <c r="N164" s="51">
        <f>+Tabla13[[#This Row],[CUARTO TRIMESTRE]]*Tabla13[[#This Row],[PRECIO UNITARIO ESTIMADO]]</f>
        <v>0</v>
      </c>
      <c r="O164" s="52">
        <f>+Tabla13[[#This Row],[CANTIDAD TOTAL]]*Tabla13[[#This Row],[PRECIO UNITARIO ESTIMADO]]</f>
        <v>25000</v>
      </c>
      <c r="P164" s="55"/>
      <c r="Q164" s="50" t="s">
        <v>17</v>
      </c>
      <c r="R164" s="50" t="s">
        <v>62</v>
      </c>
      <c r="S164" s="51"/>
      <c r="T164" s="39" t="s">
        <v>226</v>
      </c>
      <c r="Y164" s="25"/>
    </row>
    <row r="165" spans="1:25" s="24" customFormat="1" ht="36" x14ac:dyDescent="0.25">
      <c r="A165" s="47" t="s">
        <v>53</v>
      </c>
      <c r="B165" s="47" t="s">
        <v>74</v>
      </c>
      <c r="C165" s="47" t="s">
        <v>82</v>
      </c>
      <c r="D165" s="50" t="s">
        <v>67</v>
      </c>
      <c r="E165" s="50">
        <v>1</v>
      </c>
      <c r="F165" s="50"/>
      <c r="G165" s="50"/>
      <c r="H165" s="50"/>
      <c r="I165" s="50">
        <f>+SUM(Tabla13[[#This Row],[PRIMER TRIMESTRE]:[CUARTO TRIMESTRE]])</f>
        <v>1</v>
      </c>
      <c r="J165" s="54">
        <v>25000</v>
      </c>
      <c r="K165" s="54">
        <f>+Tabla13[[#This Row],[PRIMER TRIMESTRE]]*Tabla13[[#This Row],[PRECIO UNITARIO ESTIMADO]]</f>
        <v>25000</v>
      </c>
      <c r="L165" s="54">
        <f>+Tabla13[[#This Row],[SEGUNDO TRIMESTRE]]*Tabla13[[#This Row],[PRECIO UNITARIO ESTIMADO]]</f>
        <v>0</v>
      </c>
      <c r="M165" s="54">
        <f>+Tabla13[[#This Row],[TERCER TRIMESTRE]]*Tabla13[[#This Row],[PRECIO UNITARIO ESTIMADO]]</f>
        <v>0</v>
      </c>
      <c r="N165" s="54">
        <f>+Tabla13[[#This Row],[CUARTO TRIMESTRE]]*Tabla13[[#This Row],[PRECIO UNITARIO ESTIMADO]]</f>
        <v>0</v>
      </c>
      <c r="O165" s="52">
        <f>+Tabla13[[#This Row],[CANTIDAD TOTAL]]*Tabla13[[#This Row],[PRECIO UNITARIO ESTIMADO]]</f>
        <v>25000</v>
      </c>
      <c r="P165" s="49"/>
      <c r="Q165" s="50" t="s">
        <v>17</v>
      </c>
      <c r="R165" s="50" t="s">
        <v>62</v>
      </c>
      <c r="S165" s="54"/>
      <c r="T165" s="48" t="s">
        <v>282</v>
      </c>
      <c r="Y165" s="25"/>
    </row>
    <row r="166" spans="1:25" s="24" customFormat="1" ht="36" x14ac:dyDescent="0.25">
      <c r="A166" s="47" t="s">
        <v>53</v>
      </c>
      <c r="B166" s="47" t="s">
        <v>74</v>
      </c>
      <c r="C166" s="47" t="s">
        <v>452</v>
      </c>
      <c r="D166" s="50" t="s">
        <v>446</v>
      </c>
      <c r="E166" s="50"/>
      <c r="F166" s="50"/>
      <c r="G166" s="50"/>
      <c r="H166" s="50">
        <v>1</v>
      </c>
      <c r="I166" s="50">
        <f>+SUM(Tabla13[[#This Row],[PRIMER TRIMESTRE]:[CUARTO TRIMESTRE]])</f>
        <v>1</v>
      </c>
      <c r="J166" s="54">
        <v>25000</v>
      </c>
      <c r="K166" s="54">
        <f>+Tabla13[[#This Row],[PRIMER TRIMESTRE]]*Tabla13[[#This Row],[PRECIO UNITARIO ESTIMADO]]</f>
        <v>0</v>
      </c>
      <c r="L166" s="54">
        <f>+Tabla13[[#This Row],[SEGUNDO TRIMESTRE]]*Tabla13[[#This Row],[PRECIO UNITARIO ESTIMADO]]</f>
        <v>0</v>
      </c>
      <c r="M166" s="54">
        <f>+Tabla13[[#This Row],[TERCER TRIMESTRE]]*Tabla13[[#This Row],[PRECIO UNITARIO ESTIMADO]]</f>
        <v>0</v>
      </c>
      <c r="N166" s="54">
        <f>+Tabla13[[#This Row],[CUARTO TRIMESTRE]]*Tabla13[[#This Row],[PRECIO UNITARIO ESTIMADO]]</f>
        <v>25000</v>
      </c>
      <c r="O166" s="52">
        <f>+Tabla13[[#This Row],[CANTIDAD TOTAL]]*Tabla13[[#This Row],[PRECIO UNITARIO ESTIMADO]]</f>
        <v>25000</v>
      </c>
      <c r="P166" s="49"/>
      <c r="Q166" s="50" t="s">
        <v>17</v>
      </c>
      <c r="R166" s="50" t="s">
        <v>62</v>
      </c>
      <c r="S166" s="54"/>
      <c r="T166" s="48" t="s">
        <v>447</v>
      </c>
      <c r="Y166" s="25"/>
    </row>
    <row r="167" spans="1:25" s="24" customFormat="1" ht="54" x14ac:dyDescent="0.25">
      <c r="A167" s="47" t="s">
        <v>54</v>
      </c>
      <c r="B167" s="47" t="s">
        <v>283</v>
      </c>
      <c r="C167" s="47" t="s">
        <v>284</v>
      </c>
      <c r="D167" s="50" t="s">
        <v>69</v>
      </c>
      <c r="E167" s="50"/>
      <c r="F167" s="50">
        <v>1</v>
      </c>
      <c r="G167" s="50"/>
      <c r="H167" s="50"/>
      <c r="I167" s="50">
        <f>+SUM(Tabla13[[#This Row],[PRIMER TRIMESTRE]:[CUARTO TRIMESTRE]])</f>
        <v>1</v>
      </c>
      <c r="J167" s="54">
        <v>73400</v>
      </c>
      <c r="K167" s="54">
        <f>+Tabla13[[#This Row],[PRIMER TRIMESTRE]]*Tabla13[[#This Row],[PRECIO UNITARIO ESTIMADO]]</f>
        <v>0</v>
      </c>
      <c r="L167" s="54">
        <f>+Tabla13[[#This Row],[SEGUNDO TRIMESTRE]]*Tabla13[[#This Row],[PRECIO UNITARIO ESTIMADO]]</f>
        <v>73400</v>
      </c>
      <c r="M167" s="54">
        <f>+Tabla13[[#This Row],[TERCER TRIMESTRE]]*Tabla13[[#This Row],[PRECIO UNITARIO ESTIMADO]]</f>
        <v>0</v>
      </c>
      <c r="N167" s="54">
        <f>+Tabla13[[#This Row],[CUARTO TRIMESTRE]]*Tabla13[[#This Row],[PRECIO UNITARIO ESTIMADO]]</f>
        <v>0</v>
      </c>
      <c r="O167" s="52">
        <f>+Tabla13[[#This Row],[CANTIDAD TOTAL]]*Tabla13[[#This Row],[PRECIO UNITARIO ESTIMADO]]</f>
        <v>73400</v>
      </c>
      <c r="P167" s="49">
        <f>+SUM(O167:O175)</f>
        <v>1001680</v>
      </c>
      <c r="Q167" s="50" t="s">
        <v>17</v>
      </c>
      <c r="R167" s="50" t="s">
        <v>62</v>
      </c>
      <c r="S167" s="54"/>
      <c r="T167" s="48" t="s">
        <v>285</v>
      </c>
      <c r="Y167" s="25"/>
    </row>
    <row r="168" spans="1:25" s="24" customFormat="1" ht="36" x14ac:dyDescent="0.25">
      <c r="A168" s="47" t="s">
        <v>54</v>
      </c>
      <c r="B168" s="47" t="s">
        <v>283</v>
      </c>
      <c r="C168" s="47" t="s">
        <v>286</v>
      </c>
      <c r="D168" s="50" t="s">
        <v>69</v>
      </c>
      <c r="E168" s="50">
        <v>1</v>
      </c>
      <c r="F168" s="50"/>
      <c r="G168" s="50"/>
      <c r="H168" s="50"/>
      <c r="I168" s="50">
        <f>+SUM(Tabla13[[#This Row],[PRIMER TRIMESTRE]:[CUARTO TRIMESTRE]])</f>
        <v>1</v>
      </c>
      <c r="J168" s="54">
        <v>27600</v>
      </c>
      <c r="K168" s="54">
        <f>+Tabla13[[#This Row],[PRIMER TRIMESTRE]]*Tabla13[[#This Row],[PRECIO UNITARIO ESTIMADO]]</f>
        <v>27600</v>
      </c>
      <c r="L168" s="54">
        <f>+Tabla13[[#This Row],[SEGUNDO TRIMESTRE]]*Tabla13[[#This Row],[PRECIO UNITARIO ESTIMADO]]</f>
        <v>0</v>
      </c>
      <c r="M168" s="54">
        <f>+Tabla13[[#This Row],[TERCER TRIMESTRE]]*Tabla13[[#This Row],[PRECIO UNITARIO ESTIMADO]]</f>
        <v>0</v>
      </c>
      <c r="N168" s="54">
        <f>+Tabla13[[#This Row],[CUARTO TRIMESTRE]]*Tabla13[[#This Row],[PRECIO UNITARIO ESTIMADO]]</f>
        <v>0</v>
      </c>
      <c r="O168" s="52">
        <f>+Tabla13[[#This Row],[CANTIDAD TOTAL]]*Tabla13[[#This Row],[PRECIO UNITARIO ESTIMADO]]</f>
        <v>27600</v>
      </c>
      <c r="P168" s="49"/>
      <c r="Q168" s="50" t="s">
        <v>17</v>
      </c>
      <c r="R168" s="50" t="s">
        <v>62</v>
      </c>
      <c r="S168" s="54"/>
      <c r="T168" s="48" t="s">
        <v>287</v>
      </c>
      <c r="Y168" s="25"/>
    </row>
    <row r="169" spans="1:25" s="24" customFormat="1" ht="36" x14ac:dyDescent="0.25">
      <c r="A169" s="47" t="s">
        <v>54</v>
      </c>
      <c r="B169" s="47" t="s">
        <v>283</v>
      </c>
      <c r="C169" s="47" t="s">
        <v>288</v>
      </c>
      <c r="D169" s="50" t="s">
        <v>69</v>
      </c>
      <c r="E169" s="50">
        <v>1</v>
      </c>
      <c r="F169" s="50"/>
      <c r="G169" s="50"/>
      <c r="H169" s="50"/>
      <c r="I169" s="50">
        <f>+SUM(Tabla13[[#This Row],[PRIMER TRIMESTRE]:[CUARTO TRIMESTRE]])</f>
        <v>1</v>
      </c>
      <c r="J169" s="54">
        <v>69000</v>
      </c>
      <c r="K169" s="54">
        <f>+Tabla13[[#This Row],[PRIMER TRIMESTRE]]*Tabla13[[#This Row],[PRECIO UNITARIO ESTIMADO]]</f>
        <v>69000</v>
      </c>
      <c r="L169" s="54">
        <f>+Tabla13[[#This Row],[SEGUNDO TRIMESTRE]]*Tabla13[[#This Row],[PRECIO UNITARIO ESTIMADO]]</f>
        <v>0</v>
      </c>
      <c r="M169" s="54">
        <f>+Tabla13[[#This Row],[TERCER TRIMESTRE]]*Tabla13[[#This Row],[PRECIO UNITARIO ESTIMADO]]</f>
        <v>0</v>
      </c>
      <c r="N169" s="54">
        <f>+Tabla13[[#This Row],[CUARTO TRIMESTRE]]*Tabla13[[#This Row],[PRECIO UNITARIO ESTIMADO]]</f>
        <v>0</v>
      </c>
      <c r="O169" s="52">
        <f>+Tabla13[[#This Row],[CANTIDAD TOTAL]]*Tabla13[[#This Row],[PRECIO UNITARIO ESTIMADO]]</f>
        <v>69000</v>
      </c>
      <c r="P169" s="49"/>
      <c r="Q169" s="50" t="s">
        <v>17</v>
      </c>
      <c r="R169" s="50" t="s">
        <v>62</v>
      </c>
      <c r="S169" s="54"/>
      <c r="T169" s="48" t="s">
        <v>287</v>
      </c>
      <c r="Y169" s="25"/>
    </row>
    <row r="170" spans="1:25" s="24" customFormat="1" ht="54" x14ac:dyDescent="0.25">
      <c r="A170" s="47" t="s">
        <v>54</v>
      </c>
      <c r="B170" s="47" t="s">
        <v>283</v>
      </c>
      <c r="C170" s="47" t="s">
        <v>436</v>
      </c>
      <c r="D170" s="50" t="s">
        <v>392</v>
      </c>
      <c r="E170" s="50">
        <v>1</v>
      </c>
      <c r="F170" s="50"/>
      <c r="G170" s="50"/>
      <c r="H170" s="50"/>
      <c r="I170" s="50">
        <f>+SUM(Tabla13[[#This Row],[PRIMER TRIMESTRE]:[CUARTO TRIMESTRE]])</f>
        <v>1</v>
      </c>
      <c r="J170" s="54">
        <v>230000</v>
      </c>
      <c r="K170" s="54">
        <f>+Tabla13[[#This Row],[PRIMER TRIMESTRE]]*Tabla13[[#This Row],[PRECIO UNITARIO ESTIMADO]]</f>
        <v>230000</v>
      </c>
      <c r="L170" s="54">
        <f>+Tabla13[[#This Row],[SEGUNDO TRIMESTRE]]*Tabla13[[#This Row],[PRECIO UNITARIO ESTIMADO]]</f>
        <v>0</v>
      </c>
      <c r="M170" s="54">
        <f>+Tabla13[[#This Row],[TERCER TRIMESTRE]]*Tabla13[[#This Row],[PRECIO UNITARIO ESTIMADO]]</f>
        <v>0</v>
      </c>
      <c r="N170" s="54">
        <f>+Tabla13[[#This Row],[CUARTO TRIMESTRE]]*Tabla13[[#This Row],[PRECIO UNITARIO ESTIMADO]]</f>
        <v>0</v>
      </c>
      <c r="O170" s="52">
        <f>+Tabla13[[#This Row],[CANTIDAD TOTAL]]*Tabla13[[#This Row],[PRECIO UNITARIO ESTIMADO]]</f>
        <v>230000</v>
      </c>
      <c r="P170" s="49"/>
      <c r="Q170" s="50" t="s">
        <v>16</v>
      </c>
      <c r="R170" s="50" t="s">
        <v>62</v>
      </c>
      <c r="S170" s="54"/>
      <c r="T170" s="48" t="s">
        <v>437</v>
      </c>
      <c r="Y170" s="25"/>
    </row>
    <row r="171" spans="1:25" s="24" customFormat="1" ht="36" x14ac:dyDescent="0.25">
      <c r="A171" s="47" t="s">
        <v>54</v>
      </c>
      <c r="B171" s="47" t="s">
        <v>420</v>
      </c>
      <c r="C171" s="47" t="s">
        <v>438</v>
      </c>
      <c r="D171" s="50" t="s">
        <v>439</v>
      </c>
      <c r="E171" s="50"/>
      <c r="F171" s="50">
        <v>1</v>
      </c>
      <c r="G171" s="50"/>
      <c r="H171" s="50"/>
      <c r="I171" s="50">
        <f>+SUM(Tabla13[[#This Row],[PRIMER TRIMESTRE]:[CUARTO TRIMESTRE]])</f>
        <v>1</v>
      </c>
      <c r="J171" s="54">
        <v>11500</v>
      </c>
      <c r="K171" s="54">
        <f>+Tabla13[[#This Row],[PRIMER TRIMESTRE]]*Tabla13[[#This Row],[PRECIO UNITARIO ESTIMADO]]</f>
        <v>0</v>
      </c>
      <c r="L171" s="54">
        <f>+Tabla13[[#This Row],[SEGUNDO TRIMESTRE]]*Tabla13[[#This Row],[PRECIO UNITARIO ESTIMADO]]</f>
        <v>11500</v>
      </c>
      <c r="M171" s="54">
        <f>+Tabla13[[#This Row],[TERCER TRIMESTRE]]*Tabla13[[#This Row],[PRECIO UNITARIO ESTIMADO]]</f>
        <v>0</v>
      </c>
      <c r="N171" s="54">
        <f>+Tabla13[[#This Row],[CUARTO TRIMESTRE]]*Tabla13[[#This Row],[PRECIO UNITARIO ESTIMADO]]</f>
        <v>0</v>
      </c>
      <c r="O171" s="52">
        <f>+Tabla13[[#This Row],[CANTIDAD TOTAL]]*Tabla13[[#This Row],[PRECIO UNITARIO ESTIMADO]]</f>
        <v>11500</v>
      </c>
      <c r="P171" s="49"/>
      <c r="Q171" s="50" t="s">
        <v>17</v>
      </c>
      <c r="R171" s="50" t="s">
        <v>62</v>
      </c>
      <c r="S171" s="54"/>
      <c r="T171" s="48" t="s">
        <v>393</v>
      </c>
      <c r="Y171" s="25"/>
    </row>
    <row r="172" spans="1:25" s="24" customFormat="1" ht="36" x14ac:dyDescent="0.25">
      <c r="A172" s="47" t="s">
        <v>54</v>
      </c>
      <c r="B172" s="47" t="s">
        <v>420</v>
      </c>
      <c r="C172" s="47" t="s">
        <v>440</v>
      </c>
      <c r="D172" s="50" t="s">
        <v>439</v>
      </c>
      <c r="E172" s="50"/>
      <c r="F172" s="50">
        <v>1</v>
      </c>
      <c r="G172" s="50"/>
      <c r="H172" s="50"/>
      <c r="I172" s="50">
        <f>+SUM(Tabla13[[#This Row],[PRIMER TRIMESTRE]:[CUARTO TRIMESTRE]])</f>
        <v>1</v>
      </c>
      <c r="J172" s="54">
        <v>3680</v>
      </c>
      <c r="K172" s="54">
        <f>+Tabla13[[#This Row],[PRIMER TRIMESTRE]]*Tabla13[[#This Row],[PRECIO UNITARIO ESTIMADO]]</f>
        <v>0</v>
      </c>
      <c r="L172" s="54">
        <f>+Tabla13[[#This Row],[SEGUNDO TRIMESTRE]]*Tabla13[[#This Row],[PRECIO UNITARIO ESTIMADO]]</f>
        <v>3680</v>
      </c>
      <c r="M172" s="54">
        <f>+Tabla13[[#This Row],[TERCER TRIMESTRE]]*Tabla13[[#This Row],[PRECIO UNITARIO ESTIMADO]]</f>
        <v>0</v>
      </c>
      <c r="N172" s="54">
        <f>+Tabla13[[#This Row],[CUARTO TRIMESTRE]]*Tabla13[[#This Row],[PRECIO UNITARIO ESTIMADO]]</f>
        <v>0</v>
      </c>
      <c r="O172" s="52">
        <f>+Tabla13[[#This Row],[CANTIDAD TOTAL]]*Tabla13[[#This Row],[PRECIO UNITARIO ESTIMADO]]</f>
        <v>3680</v>
      </c>
      <c r="P172" s="49"/>
      <c r="Q172" s="50" t="s">
        <v>17</v>
      </c>
      <c r="R172" s="50" t="s">
        <v>62</v>
      </c>
      <c r="S172" s="54"/>
      <c r="T172" s="48" t="s">
        <v>393</v>
      </c>
      <c r="Y172" s="25"/>
    </row>
    <row r="173" spans="1:25" s="24" customFormat="1" ht="36" x14ac:dyDescent="0.25">
      <c r="A173" s="47" t="s">
        <v>54</v>
      </c>
      <c r="B173" s="47" t="s">
        <v>420</v>
      </c>
      <c r="C173" s="47" t="s">
        <v>441</v>
      </c>
      <c r="D173" s="50" t="s">
        <v>439</v>
      </c>
      <c r="E173" s="50"/>
      <c r="F173" s="50">
        <v>1</v>
      </c>
      <c r="G173" s="50"/>
      <c r="H173" s="50"/>
      <c r="I173" s="50">
        <f>+SUM(Tabla13[[#This Row],[PRIMER TRIMESTRE]:[CUARTO TRIMESTRE]])</f>
        <v>1</v>
      </c>
      <c r="J173" s="54">
        <v>82800</v>
      </c>
      <c r="K173" s="54">
        <f>+Tabla13[[#This Row],[PRIMER TRIMESTRE]]*Tabla13[[#This Row],[PRECIO UNITARIO ESTIMADO]]</f>
        <v>0</v>
      </c>
      <c r="L173" s="54">
        <f>+Tabla13[[#This Row],[SEGUNDO TRIMESTRE]]*Tabla13[[#This Row],[PRECIO UNITARIO ESTIMADO]]</f>
        <v>82800</v>
      </c>
      <c r="M173" s="54">
        <f>+Tabla13[[#This Row],[TERCER TRIMESTRE]]*Tabla13[[#This Row],[PRECIO UNITARIO ESTIMADO]]</f>
        <v>0</v>
      </c>
      <c r="N173" s="54">
        <f>+Tabla13[[#This Row],[CUARTO TRIMESTRE]]*Tabla13[[#This Row],[PRECIO UNITARIO ESTIMADO]]</f>
        <v>0</v>
      </c>
      <c r="O173" s="52">
        <f>+Tabla13[[#This Row],[CANTIDAD TOTAL]]*Tabla13[[#This Row],[PRECIO UNITARIO ESTIMADO]]</f>
        <v>82800</v>
      </c>
      <c r="P173" s="49"/>
      <c r="Q173" s="50" t="s">
        <v>16</v>
      </c>
      <c r="R173" s="50" t="s">
        <v>62</v>
      </c>
      <c r="S173" s="54"/>
      <c r="T173" s="48" t="s">
        <v>393</v>
      </c>
      <c r="Y173" s="25"/>
    </row>
    <row r="174" spans="1:25" s="24" customFormat="1" ht="36" x14ac:dyDescent="0.25">
      <c r="A174" s="47" t="s">
        <v>54</v>
      </c>
      <c r="B174" s="47" t="s">
        <v>420</v>
      </c>
      <c r="C174" s="47" t="s">
        <v>442</v>
      </c>
      <c r="D174" s="50" t="s">
        <v>439</v>
      </c>
      <c r="E174" s="50">
        <v>1</v>
      </c>
      <c r="F174" s="50"/>
      <c r="G174" s="50"/>
      <c r="H174" s="50"/>
      <c r="I174" s="50">
        <f>+SUM(Tabla13[[#This Row],[PRIMER TRIMESTRE]:[CUARTO TRIMESTRE]])</f>
        <v>1</v>
      </c>
      <c r="J174" s="54">
        <v>6900</v>
      </c>
      <c r="K174" s="54">
        <f>+Tabla13[[#This Row],[PRIMER TRIMESTRE]]*Tabla13[[#This Row],[PRECIO UNITARIO ESTIMADO]]</f>
        <v>6900</v>
      </c>
      <c r="L174" s="54">
        <f>+Tabla13[[#This Row],[SEGUNDO TRIMESTRE]]*Tabla13[[#This Row],[PRECIO UNITARIO ESTIMADO]]</f>
        <v>0</v>
      </c>
      <c r="M174" s="54">
        <f>+Tabla13[[#This Row],[TERCER TRIMESTRE]]*Tabla13[[#This Row],[PRECIO UNITARIO ESTIMADO]]</f>
        <v>0</v>
      </c>
      <c r="N174" s="54">
        <f>+Tabla13[[#This Row],[CUARTO TRIMESTRE]]*Tabla13[[#This Row],[PRECIO UNITARIO ESTIMADO]]</f>
        <v>0</v>
      </c>
      <c r="O174" s="52">
        <f>+Tabla13[[#This Row],[CANTIDAD TOTAL]]*Tabla13[[#This Row],[PRECIO UNITARIO ESTIMADO]]</f>
        <v>6900</v>
      </c>
      <c r="P174" s="49"/>
      <c r="Q174" s="50" t="s">
        <v>17</v>
      </c>
      <c r="R174" s="50" t="s">
        <v>62</v>
      </c>
      <c r="S174" s="54"/>
      <c r="T174" s="48" t="s">
        <v>393</v>
      </c>
      <c r="Y174" s="25"/>
    </row>
    <row r="175" spans="1:25" s="24" customFormat="1" ht="36" x14ac:dyDescent="0.25">
      <c r="A175" s="47" t="s">
        <v>54</v>
      </c>
      <c r="B175" s="47" t="s">
        <v>420</v>
      </c>
      <c r="C175" s="47" t="s">
        <v>443</v>
      </c>
      <c r="D175" s="50" t="s">
        <v>316</v>
      </c>
      <c r="E175" s="50">
        <v>3</v>
      </c>
      <c r="F175" s="50">
        <v>3</v>
      </c>
      <c r="G175" s="50">
        <v>3</v>
      </c>
      <c r="H175" s="50">
        <v>3</v>
      </c>
      <c r="I175" s="50">
        <f>+SUM(Tabla13[[#This Row],[PRIMER TRIMESTRE]:[CUARTO TRIMESTRE]])</f>
        <v>12</v>
      </c>
      <c r="J175" s="54">
        <v>41400</v>
      </c>
      <c r="K175" s="54">
        <f>+Tabla13[[#This Row],[PRIMER TRIMESTRE]]*Tabla13[[#This Row],[PRECIO UNITARIO ESTIMADO]]</f>
        <v>124200</v>
      </c>
      <c r="L175" s="54">
        <f>+Tabla13[[#This Row],[SEGUNDO TRIMESTRE]]*Tabla13[[#This Row],[PRECIO UNITARIO ESTIMADO]]</f>
        <v>124200</v>
      </c>
      <c r="M175" s="54">
        <f>+Tabla13[[#This Row],[TERCER TRIMESTRE]]*Tabla13[[#This Row],[PRECIO UNITARIO ESTIMADO]]</f>
        <v>124200</v>
      </c>
      <c r="N175" s="54">
        <f>+Tabla13[[#This Row],[CUARTO TRIMESTRE]]*Tabla13[[#This Row],[PRECIO UNITARIO ESTIMADO]]</f>
        <v>124200</v>
      </c>
      <c r="O175" s="52">
        <f>+Tabla13[[#This Row],[CANTIDAD TOTAL]]*Tabla13[[#This Row],[PRECIO UNITARIO ESTIMADO]]</f>
        <v>496800</v>
      </c>
      <c r="P175" s="49"/>
      <c r="Q175" s="50" t="s">
        <v>16</v>
      </c>
      <c r="R175" s="50" t="s">
        <v>62</v>
      </c>
      <c r="S175" s="54"/>
      <c r="T175" s="48" t="s">
        <v>423</v>
      </c>
      <c r="Y175" s="25"/>
    </row>
    <row r="176" spans="1:25" s="24" customFormat="1" ht="36" x14ac:dyDescent="0.25">
      <c r="A176" s="47" t="s">
        <v>55</v>
      </c>
      <c r="B176" s="47" t="s">
        <v>233</v>
      </c>
      <c r="C176" s="47" t="s">
        <v>234</v>
      </c>
      <c r="D176" s="50" t="s">
        <v>235</v>
      </c>
      <c r="E176" s="50"/>
      <c r="F176" s="50">
        <v>1</v>
      </c>
      <c r="G176" s="50"/>
      <c r="H176" s="50"/>
      <c r="I176" s="50">
        <f>+SUM(Tabla13[[#This Row],[PRIMER TRIMESTRE]:[CUARTO TRIMESTRE]])</f>
        <v>1</v>
      </c>
      <c r="J176" s="51">
        <v>50000</v>
      </c>
      <c r="K176" s="51">
        <f>+Tabla13[[#This Row],[PRIMER TRIMESTRE]]*Tabla13[[#This Row],[PRECIO UNITARIO ESTIMADO]]</f>
        <v>0</v>
      </c>
      <c r="L176" s="51">
        <f>+Tabla13[[#This Row],[SEGUNDO TRIMESTRE]]*Tabla13[[#This Row],[PRECIO UNITARIO ESTIMADO]]</f>
        <v>50000</v>
      </c>
      <c r="M176" s="51">
        <f>+Tabla13[[#This Row],[TERCER TRIMESTRE]]*Tabla13[[#This Row],[PRECIO UNITARIO ESTIMADO]]</f>
        <v>0</v>
      </c>
      <c r="N176" s="51">
        <f>+Tabla13[[#This Row],[CUARTO TRIMESTRE]]*Tabla13[[#This Row],[PRECIO UNITARIO ESTIMADO]]</f>
        <v>0</v>
      </c>
      <c r="O176" s="52">
        <f>+Tabla13[[#This Row],[CANTIDAD TOTAL]]*Tabla13[[#This Row],[PRECIO UNITARIO ESTIMADO]]</f>
        <v>50000</v>
      </c>
      <c r="P176" s="56">
        <f>+SUM(O176:O177)</f>
        <v>60000</v>
      </c>
      <c r="Q176" s="50" t="s">
        <v>17</v>
      </c>
      <c r="R176" s="50" t="s">
        <v>62</v>
      </c>
      <c r="S176" s="51"/>
      <c r="T176" s="39" t="s">
        <v>230</v>
      </c>
      <c r="Y176" s="25"/>
    </row>
    <row r="177" spans="1:25" s="24" customFormat="1" ht="36" x14ac:dyDescent="0.25">
      <c r="A177" s="47" t="s">
        <v>55</v>
      </c>
      <c r="B177" s="47" t="s">
        <v>233</v>
      </c>
      <c r="C177" s="47" t="s">
        <v>236</v>
      </c>
      <c r="D177" s="50" t="s">
        <v>237</v>
      </c>
      <c r="E177" s="50"/>
      <c r="F177" s="50">
        <v>1</v>
      </c>
      <c r="G177" s="50"/>
      <c r="H177" s="50"/>
      <c r="I177" s="50">
        <f>+SUM(Tabla13[[#This Row],[PRIMER TRIMESTRE]:[CUARTO TRIMESTRE]])</f>
        <v>1</v>
      </c>
      <c r="J177" s="51">
        <v>10000</v>
      </c>
      <c r="K177" s="51">
        <f>+Tabla13[[#This Row],[PRIMER TRIMESTRE]]*Tabla13[[#This Row],[PRECIO UNITARIO ESTIMADO]]</f>
        <v>0</v>
      </c>
      <c r="L177" s="51">
        <f>+Tabla13[[#This Row],[SEGUNDO TRIMESTRE]]*Tabla13[[#This Row],[PRECIO UNITARIO ESTIMADO]]</f>
        <v>10000</v>
      </c>
      <c r="M177" s="51">
        <f>+Tabla13[[#This Row],[TERCER TRIMESTRE]]*Tabla13[[#This Row],[PRECIO UNITARIO ESTIMADO]]</f>
        <v>0</v>
      </c>
      <c r="N177" s="51">
        <f>+Tabla13[[#This Row],[CUARTO TRIMESTRE]]*Tabla13[[#This Row],[PRECIO UNITARIO ESTIMADO]]</f>
        <v>0</v>
      </c>
      <c r="O177" s="52">
        <f>+Tabla13[[#This Row],[CANTIDAD TOTAL]]*Tabla13[[#This Row],[PRECIO UNITARIO ESTIMADO]]</f>
        <v>10000</v>
      </c>
      <c r="P177" s="55"/>
      <c r="Q177" s="50" t="s">
        <v>17</v>
      </c>
      <c r="R177" s="50" t="s">
        <v>62</v>
      </c>
      <c r="S177" s="51"/>
      <c r="T177" s="39" t="s">
        <v>230</v>
      </c>
      <c r="Y177" s="25"/>
    </row>
    <row r="178" spans="1:25" s="24" customFormat="1" x14ac:dyDescent="0.25">
      <c r="A178" s="47" t="s">
        <v>56</v>
      </c>
      <c r="B178" s="47" t="s">
        <v>75</v>
      </c>
      <c r="C178" s="47" t="s">
        <v>78</v>
      </c>
      <c r="D178" s="50" t="s">
        <v>68</v>
      </c>
      <c r="E178" s="50">
        <v>1</v>
      </c>
      <c r="F178" s="50">
        <v>1</v>
      </c>
      <c r="G178" s="50"/>
      <c r="H178" s="50"/>
      <c r="I178" s="50">
        <f>+SUM(Tabla13[[#This Row],[PRIMER TRIMESTRE]:[CUARTO TRIMESTRE]])</f>
        <v>2</v>
      </c>
      <c r="J178" s="54">
        <v>1000</v>
      </c>
      <c r="K178" s="54">
        <f>+Tabla13[[#This Row],[PRIMER TRIMESTRE]]*Tabla13[[#This Row],[PRECIO UNITARIO ESTIMADO]]</f>
        <v>1000</v>
      </c>
      <c r="L178" s="54">
        <f>+Tabla13[[#This Row],[SEGUNDO TRIMESTRE]]*Tabla13[[#This Row],[PRECIO UNITARIO ESTIMADO]]</f>
        <v>1000</v>
      </c>
      <c r="M178" s="54">
        <f>+Tabla13[[#This Row],[TERCER TRIMESTRE]]*Tabla13[[#This Row],[PRECIO UNITARIO ESTIMADO]]</f>
        <v>0</v>
      </c>
      <c r="N178" s="54">
        <f>+Tabla13[[#This Row],[CUARTO TRIMESTRE]]*Tabla13[[#This Row],[PRECIO UNITARIO ESTIMADO]]</f>
        <v>0</v>
      </c>
      <c r="O178" s="52">
        <f>+Tabla13[[#This Row],[CANTIDAD TOTAL]]*Tabla13[[#This Row],[PRECIO UNITARIO ESTIMADO]]</f>
        <v>2000</v>
      </c>
      <c r="P178" s="49">
        <f>SUM(O178:O205)</f>
        <v>1134219.9975000001</v>
      </c>
      <c r="Q178" s="50" t="s">
        <v>17</v>
      </c>
      <c r="R178" s="50" t="s">
        <v>62</v>
      </c>
      <c r="S178" s="54"/>
      <c r="T178" s="48" t="s">
        <v>112</v>
      </c>
      <c r="Y178" s="25"/>
    </row>
    <row r="179" spans="1:25" s="24" customFormat="1" ht="54" x14ac:dyDescent="0.25">
      <c r="A179" s="47" t="s">
        <v>56</v>
      </c>
      <c r="B179" s="47" t="s">
        <v>75</v>
      </c>
      <c r="C179" s="47" t="s">
        <v>86</v>
      </c>
      <c r="D179" s="50" t="s">
        <v>69</v>
      </c>
      <c r="E179" s="50"/>
      <c r="F179" s="50">
        <v>500</v>
      </c>
      <c r="G179" s="50"/>
      <c r="H179" s="50"/>
      <c r="I179" s="50">
        <f>+SUM(Tabla13[[#This Row],[PRIMER TRIMESTRE]:[CUARTO TRIMESTRE]])</f>
        <v>500</v>
      </c>
      <c r="J179" s="54">
        <v>180</v>
      </c>
      <c r="K179" s="54">
        <f>+Tabla13[[#This Row],[PRIMER TRIMESTRE]]*Tabla13[[#This Row],[PRECIO UNITARIO ESTIMADO]]</f>
        <v>0</v>
      </c>
      <c r="L179" s="54">
        <f>+Tabla13[[#This Row],[SEGUNDO TRIMESTRE]]*Tabla13[[#This Row],[PRECIO UNITARIO ESTIMADO]]</f>
        <v>90000</v>
      </c>
      <c r="M179" s="54">
        <f>+Tabla13[[#This Row],[TERCER TRIMESTRE]]*Tabla13[[#This Row],[PRECIO UNITARIO ESTIMADO]]</f>
        <v>0</v>
      </c>
      <c r="N179" s="54">
        <f>+Tabla13[[#This Row],[CUARTO TRIMESTRE]]*Tabla13[[#This Row],[PRECIO UNITARIO ESTIMADO]]</f>
        <v>0</v>
      </c>
      <c r="O179" s="52">
        <f>+Tabla13[[#This Row],[CANTIDAD TOTAL]]*Tabla13[[#This Row],[PRECIO UNITARIO ESTIMADO]]</f>
        <v>90000</v>
      </c>
      <c r="P179" s="49"/>
      <c r="Q179" s="50" t="s">
        <v>17</v>
      </c>
      <c r="R179" s="50" t="s">
        <v>62</v>
      </c>
      <c r="S179" s="54"/>
      <c r="T179" s="48" t="s">
        <v>116</v>
      </c>
      <c r="Y179" s="25"/>
    </row>
    <row r="180" spans="1:25" s="24" customFormat="1" ht="36" x14ac:dyDescent="0.25">
      <c r="A180" s="47" t="s">
        <v>56</v>
      </c>
      <c r="B180" s="47" t="s">
        <v>75</v>
      </c>
      <c r="C180" s="47" t="s">
        <v>65</v>
      </c>
      <c r="D180" s="50" t="s">
        <v>68</v>
      </c>
      <c r="E180" s="50">
        <v>2</v>
      </c>
      <c r="F180" s="50">
        <v>1</v>
      </c>
      <c r="G180" s="50"/>
      <c r="H180" s="50"/>
      <c r="I180" s="50">
        <f>+SUM(Tabla13[[#This Row],[PRIMER TRIMESTRE]:[CUARTO TRIMESTRE]])</f>
        <v>3</v>
      </c>
      <c r="J180" s="54">
        <v>1000</v>
      </c>
      <c r="K180" s="54">
        <f>+Tabla13[[#This Row],[PRIMER TRIMESTRE]]*Tabla13[[#This Row],[PRECIO UNITARIO ESTIMADO]]</f>
        <v>2000</v>
      </c>
      <c r="L180" s="54">
        <f>+Tabla13[[#This Row],[SEGUNDO TRIMESTRE]]*Tabla13[[#This Row],[PRECIO UNITARIO ESTIMADO]]</f>
        <v>1000</v>
      </c>
      <c r="M180" s="54">
        <f>+Tabla13[[#This Row],[TERCER TRIMESTRE]]*Tabla13[[#This Row],[PRECIO UNITARIO ESTIMADO]]</f>
        <v>0</v>
      </c>
      <c r="N180" s="54">
        <f>+Tabla13[[#This Row],[CUARTO TRIMESTRE]]*Tabla13[[#This Row],[PRECIO UNITARIO ESTIMADO]]</f>
        <v>0</v>
      </c>
      <c r="O180" s="52">
        <f>+Tabla13[[#This Row],[CANTIDAD TOTAL]]*Tabla13[[#This Row],[PRECIO UNITARIO ESTIMADO]]</f>
        <v>3000</v>
      </c>
      <c r="P180" s="49"/>
      <c r="Q180" s="50" t="s">
        <v>17</v>
      </c>
      <c r="R180" s="50" t="s">
        <v>62</v>
      </c>
      <c r="S180" s="54"/>
      <c r="T180" s="48" t="s">
        <v>113</v>
      </c>
      <c r="Y180" s="25"/>
    </row>
    <row r="181" spans="1:25" s="24" customFormat="1" ht="36" x14ac:dyDescent="0.25">
      <c r="A181" s="47" t="s">
        <v>56</v>
      </c>
      <c r="B181" s="47" t="s">
        <v>75</v>
      </c>
      <c r="C181" s="47" t="s">
        <v>89</v>
      </c>
      <c r="D181" s="50" t="s">
        <v>69</v>
      </c>
      <c r="E181" s="50"/>
      <c r="F181" s="50">
        <v>1000</v>
      </c>
      <c r="G181" s="50"/>
      <c r="H181" s="50"/>
      <c r="I181" s="50">
        <f>+SUM(Tabla13[[#This Row],[PRIMER TRIMESTRE]:[CUARTO TRIMESTRE]])</f>
        <v>1000</v>
      </c>
      <c r="J181" s="54">
        <v>71.34</v>
      </c>
      <c r="K181" s="54">
        <f>+Tabla13[[#This Row],[PRIMER TRIMESTRE]]*Tabla13[[#This Row],[PRECIO UNITARIO ESTIMADO]]</f>
        <v>0</v>
      </c>
      <c r="L181" s="54">
        <f>+Tabla13[[#This Row],[SEGUNDO TRIMESTRE]]*Tabla13[[#This Row],[PRECIO UNITARIO ESTIMADO]]</f>
        <v>71340</v>
      </c>
      <c r="M181" s="54">
        <f>+Tabla13[[#This Row],[TERCER TRIMESTRE]]*Tabla13[[#This Row],[PRECIO UNITARIO ESTIMADO]]</f>
        <v>0</v>
      </c>
      <c r="N181" s="54">
        <f>+Tabla13[[#This Row],[CUARTO TRIMESTRE]]*Tabla13[[#This Row],[PRECIO UNITARIO ESTIMADO]]</f>
        <v>0</v>
      </c>
      <c r="O181" s="52">
        <f>+Tabla13[[#This Row],[CANTIDAD TOTAL]]*Tabla13[[#This Row],[PRECIO UNITARIO ESTIMADO]]</f>
        <v>71340</v>
      </c>
      <c r="P181" s="49"/>
      <c r="Q181" s="50" t="s">
        <v>17</v>
      </c>
      <c r="R181" s="50" t="s">
        <v>62</v>
      </c>
      <c r="S181" s="54"/>
      <c r="T181" s="48" t="s">
        <v>131</v>
      </c>
      <c r="Y181" s="25"/>
    </row>
    <row r="182" spans="1:25" s="24" customFormat="1" ht="36" x14ac:dyDescent="0.25">
      <c r="A182" s="47" t="s">
        <v>56</v>
      </c>
      <c r="B182" s="47" t="s">
        <v>75</v>
      </c>
      <c r="C182" s="47" t="s">
        <v>93</v>
      </c>
      <c r="D182" s="50" t="s">
        <v>69</v>
      </c>
      <c r="E182" s="50">
        <v>500</v>
      </c>
      <c r="F182" s="50"/>
      <c r="G182" s="50"/>
      <c r="H182" s="50"/>
      <c r="I182" s="50">
        <f>+SUM(Tabla13[[#This Row],[PRIMER TRIMESTRE]:[CUARTO TRIMESTRE]])</f>
        <v>500</v>
      </c>
      <c r="J182" s="54">
        <v>20</v>
      </c>
      <c r="K182" s="54">
        <f>+Tabla13[[#This Row],[PRIMER TRIMESTRE]]*Tabla13[[#This Row],[PRECIO UNITARIO ESTIMADO]]</f>
        <v>10000</v>
      </c>
      <c r="L182" s="54">
        <f>+Tabla13[[#This Row],[SEGUNDO TRIMESTRE]]*Tabla13[[#This Row],[PRECIO UNITARIO ESTIMADO]]</f>
        <v>0</v>
      </c>
      <c r="M182" s="54">
        <f>+Tabla13[[#This Row],[TERCER TRIMESTRE]]*Tabla13[[#This Row],[PRECIO UNITARIO ESTIMADO]]</f>
        <v>0</v>
      </c>
      <c r="N182" s="54">
        <f>+Tabla13[[#This Row],[CUARTO TRIMESTRE]]*Tabla13[[#This Row],[PRECIO UNITARIO ESTIMADO]]</f>
        <v>0</v>
      </c>
      <c r="O182" s="52">
        <f>+Tabla13[[#This Row],[CANTIDAD TOTAL]]*Tabla13[[#This Row],[PRECIO UNITARIO ESTIMADO]]</f>
        <v>10000</v>
      </c>
      <c r="P182" s="49"/>
      <c r="Q182" s="50" t="s">
        <v>17</v>
      </c>
      <c r="R182" s="50" t="s">
        <v>62</v>
      </c>
      <c r="S182" s="54"/>
      <c r="T182" s="48" t="s">
        <v>133</v>
      </c>
      <c r="Y182" s="25"/>
    </row>
    <row r="183" spans="1:25" s="24" customFormat="1" ht="36" x14ac:dyDescent="0.25">
      <c r="A183" s="47" t="s">
        <v>56</v>
      </c>
      <c r="B183" s="47" t="s">
        <v>75</v>
      </c>
      <c r="C183" s="47" t="s">
        <v>94</v>
      </c>
      <c r="D183" s="50" t="s">
        <v>68</v>
      </c>
      <c r="E183" s="50"/>
      <c r="F183" s="50">
        <v>1</v>
      </c>
      <c r="G183" s="50"/>
      <c r="H183" s="50"/>
      <c r="I183" s="50">
        <f>+SUM(Tabla13[[#This Row],[PRIMER TRIMESTRE]:[CUARTO TRIMESTRE]])</f>
        <v>1</v>
      </c>
      <c r="J183" s="54">
        <v>1880</v>
      </c>
      <c r="K183" s="54">
        <f>+Tabla13[[#This Row],[PRIMER TRIMESTRE]]*Tabla13[[#This Row],[PRECIO UNITARIO ESTIMADO]]</f>
        <v>0</v>
      </c>
      <c r="L183" s="54">
        <f>+Tabla13[[#This Row],[SEGUNDO TRIMESTRE]]*Tabla13[[#This Row],[PRECIO UNITARIO ESTIMADO]]</f>
        <v>1880</v>
      </c>
      <c r="M183" s="54">
        <f>+Tabla13[[#This Row],[TERCER TRIMESTRE]]*Tabla13[[#This Row],[PRECIO UNITARIO ESTIMADO]]</f>
        <v>0</v>
      </c>
      <c r="N183" s="54">
        <f>+Tabla13[[#This Row],[CUARTO TRIMESTRE]]*Tabla13[[#This Row],[PRECIO UNITARIO ESTIMADO]]</f>
        <v>0</v>
      </c>
      <c r="O183" s="52">
        <f>+Tabla13[[#This Row],[CANTIDAD TOTAL]]*Tabla13[[#This Row],[PRECIO UNITARIO ESTIMADO]]</f>
        <v>1880</v>
      </c>
      <c r="P183" s="49"/>
      <c r="Q183" s="50" t="s">
        <v>17</v>
      </c>
      <c r="R183" s="50" t="s">
        <v>62</v>
      </c>
      <c r="S183" s="54"/>
      <c r="T183" s="48" t="s">
        <v>119</v>
      </c>
      <c r="Y183" s="25"/>
    </row>
    <row r="184" spans="1:25" s="24" customFormat="1" x14ac:dyDescent="0.25">
      <c r="A184" s="47" t="s">
        <v>56</v>
      </c>
      <c r="B184" s="47" t="s">
        <v>75</v>
      </c>
      <c r="C184" s="47" t="s">
        <v>98</v>
      </c>
      <c r="D184" s="50" t="s">
        <v>69</v>
      </c>
      <c r="E184" s="50">
        <v>75</v>
      </c>
      <c r="F184" s="50"/>
      <c r="G184" s="50"/>
      <c r="H184" s="50"/>
      <c r="I184" s="50">
        <f>+SUM(Tabla13[[#This Row],[PRIMER TRIMESTRE]:[CUARTO TRIMESTRE]])</f>
        <v>75</v>
      </c>
      <c r="J184" s="54">
        <v>133.33330000000001</v>
      </c>
      <c r="K184" s="54">
        <f>+Tabla13[[#This Row],[PRIMER TRIMESTRE]]*Tabla13[[#This Row],[PRECIO UNITARIO ESTIMADO]]</f>
        <v>9999.9975000000013</v>
      </c>
      <c r="L184" s="54">
        <f>+Tabla13[[#This Row],[SEGUNDO TRIMESTRE]]*Tabla13[[#This Row],[PRECIO UNITARIO ESTIMADO]]</f>
        <v>0</v>
      </c>
      <c r="M184" s="54">
        <f>+Tabla13[[#This Row],[TERCER TRIMESTRE]]*Tabla13[[#This Row],[PRECIO UNITARIO ESTIMADO]]</f>
        <v>0</v>
      </c>
      <c r="N184" s="54">
        <f>+Tabla13[[#This Row],[CUARTO TRIMESTRE]]*Tabla13[[#This Row],[PRECIO UNITARIO ESTIMADO]]</f>
        <v>0</v>
      </c>
      <c r="O184" s="52">
        <f>+Tabla13[[#This Row],[CANTIDAD TOTAL]]*Tabla13[[#This Row],[PRECIO UNITARIO ESTIMADO]]</f>
        <v>9999.9975000000013</v>
      </c>
      <c r="P184" s="49"/>
      <c r="Q184" s="50" t="s">
        <v>17</v>
      </c>
      <c r="R184" s="50" t="s">
        <v>62</v>
      </c>
      <c r="S184" s="54"/>
      <c r="T184" s="48" t="s">
        <v>134</v>
      </c>
      <c r="Y184" s="25"/>
    </row>
    <row r="185" spans="1:25" s="24" customFormat="1" ht="90" x14ac:dyDescent="0.25">
      <c r="A185" s="47" t="s">
        <v>56</v>
      </c>
      <c r="B185" s="47" t="s">
        <v>75</v>
      </c>
      <c r="C185" s="47" t="s">
        <v>108</v>
      </c>
      <c r="D185" s="50" t="s">
        <v>69</v>
      </c>
      <c r="E185" s="50"/>
      <c r="F185" s="50">
        <v>500</v>
      </c>
      <c r="G185" s="50"/>
      <c r="H185" s="50"/>
      <c r="I185" s="50">
        <f>+SUM(Tabla13[[#This Row],[PRIMER TRIMESTRE]:[CUARTO TRIMESTRE]])</f>
        <v>500</v>
      </c>
      <c r="J185" s="54">
        <v>40</v>
      </c>
      <c r="K185" s="54">
        <f>+Tabla13[[#This Row],[PRIMER TRIMESTRE]]*Tabla13[[#This Row],[PRECIO UNITARIO ESTIMADO]]</f>
        <v>0</v>
      </c>
      <c r="L185" s="54">
        <f>+Tabla13[[#This Row],[SEGUNDO TRIMESTRE]]*Tabla13[[#This Row],[PRECIO UNITARIO ESTIMADO]]</f>
        <v>20000</v>
      </c>
      <c r="M185" s="54">
        <f>+Tabla13[[#This Row],[TERCER TRIMESTRE]]*Tabla13[[#This Row],[PRECIO UNITARIO ESTIMADO]]</f>
        <v>0</v>
      </c>
      <c r="N185" s="54">
        <f>+Tabla13[[#This Row],[CUARTO TRIMESTRE]]*Tabla13[[#This Row],[PRECIO UNITARIO ESTIMADO]]</f>
        <v>0</v>
      </c>
      <c r="O185" s="52">
        <f>+Tabla13[[#This Row],[CANTIDAD TOTAL]]*Tabla13[[#This Row],[PRECIO UNITARIO ESTIMADO]]</f>
        <v>20000</v>
      </c>
      <c r="P185" s="49"/>
      <c r="Q185" s="50" t="s">
        <v>17</v>
      </c>
      <c r="R185" s="50" t="s">
        <v>62</v>
      </c>
      <c r="S185" s="54"/>
      <c r="T185" s="48" t="s">
        <v>124</v>
      </c>
      <c r="Y185" s="25"/>
    </row>
    <row r="186" spans="1:25" s="24" customFormat="1" ht="36" x14ac:dyDescent="0.25">
      <c r="A186" s="47" t="s">
        <v>56</v>
      </c>
      <c r="B186" s="47" t="s">
        <v>75</v>
      </c>
      <c r="C186" s="47" t="s">
        <v>150</v>
      </c>
      <c r="D186" s="50" t="s">
        <v>69</v>
      </c>
      <c r="E186" s="50"/>
      <c r="F186" s="50">
        <v>50</v>
      </c>
      <c r="G186" s="50"/>
      <c r="H186" s="50"/>
      <c r="I186" s="50">
        <f>+SUM(Tabla13[[#This Row],[PRIMER TRIMESTRE]:[CUARTO TRIMESTRE]])</f>
        <v>50</v>
      </c>
      <c r="J186" s="54">
        <v>30</v>
      </c>
      <c r="K186" s="54">
        <f>+Tabla13[[#This Row],[PRIMER TRIMESTRE]]*Tabla13[[#This Row],[PRECIO UNITARIO ESTIMADO]]</f>
        <v>0</v>
      </c>
      <c r="L186" s="54">
        <f>+Tabla13[[#This Row],[SEGUNDO TRIMESTRE]]*Tabla13[[#This Row],[PRECIO UNITARIO ESTIMADO]]</f>
        <v>1500</v>
      </c>
      <c r="M186" s="54">
        <f>+Tabla13[[#This Row],[TERCER TRIMESTRE]]*Tabla13[[#This Row],[PRECIO UNITARIO ESTIMADO]]</f>
        <v>0</v>
      </c>
      <c r="N186" s="54">
        <f>+Tabla13[[#This Row],[CUARTO TRIMESTRE]]*Tabla13[[#This Row],[PRECIO UNITARIO ESTIMADO]]</f>
        <v>0</v>
      </c>
      <c r="O186" s="52">
        <f>+Tabla13[[#This Row],[CANTIDAD TOTAL]]*Tabla13[[#This Row],[PRECIO UNITARIO ESTIMADO]]</f>
        <v>1500</v>
      </c>
      <c r="P186" s="49"/>
      <c r="Q186" s="50" t="s">
        <v>17</v>
      </c>
      <c r="R186" s="50" t="s">
        <v>62</v>
      </c>
      <c r="S186" s="54"/>
      <c r="T186" s="48" t="s">
        <v>151</v>
      </c>
      <c r="Y186" s="25"/>
    </row>
    <row r="187" spans="1:25" s="24" customFormat="1" ht="36" x14ac:dyDescent="0.25">
      <c r="A187" s="47" t="s">
        <v>56</v>
      </c>
      <c r="B187" s="47" t="s">
        <v>75</v>
      </c>
      <c r="C187" s="47" t="s">
        <v>150</v>
      </c>
      <c r="D187" s="50" t="s">
        <v>69</v>
      </c>
      <c r="E187" s="50"/>
      <c r="F187" s="50"/>
      <c r="G187" s="50">
        <v>50</v>
      </c>
      <c r="H187" s="50"/>
      <c r="I187" s="50">
        <f>+SUM(Tabla13[[#This Row],[PRIMER TRIMESTRE]:[CUARTO TRIMESTRE]])</f>
        <v>50</v>
      </c>
      <c r="J187" s="54">
        <v>30</v>
      </c>
      <c r="K187" s="54">
        <f>+Tabla13[[#This Row],[PRIMER TRIMESTRE]]*Tabla13[[#This Row],[PRECIO UNITARIO ESTIMADO]]</f>
        <v>0</v>
      </c>
      <c r="L187" s="54">
        <f>+Tabla13[[#This Row],[SEGUNDO TRIMESTRE]]*Tabla13[[#This Row],[PRECIO UNITARIO ESTIMADO]]</f>
        <v>0</v>
      </c>
      <c r="M187" s="54">
        <f>+Tabla13[[#This Row],[TERCER TRIMESTRE]]*Tabla13[[#This Row],[PRECIO UNITARIO ESTIMADO]]</f>
        <v>1500</v>
      </c>
      <c r="N187" s="54">
        <f>+Tabla13[[#This Row],[CUARTO TRIMESTRE]]*Tabla13[[#This Row],[PRECIO UNITARIO ESTIMADO]]</f>
        <v>0</v>
      </c>
      <c r="O187" s="52">
        <f>+Tabla13[[#This Row],[CANTIDAD TOTAL]]*Tabla13[[#This Row],[PRECIO UNITARIO ESTIMADO]]</f>
        <v>1500</v>
      </c>
      <c r="P187" s="49"/>
      <c r="Q187" s="50" t="s">
        <v>17</v>
      </c>
      <c r="R187" s="50" t="s">
        <v>62</v>
      </c>
      <c r="S187" s="54"/>
      <c r="T187" s="48" t="s">
        <v>152</v>
      </c>
      <c r="Y187" s="25"/>
    </row>
    <row r="188" spans="1:25" s="24" customFormat="1" ht="36" x14ac:dyDescent="0.25">
      <c r="A188" s="47" t="s">
        <v>56</v>
      </c>
      <c r="B188" s="47" t="s">
        <v>75</v>
      </c>
      <c r="C188" s="47" t="s">
        <v>238</v>
      </c>
      <c r="D188" s="50" t="s">
        <v>237</v>
      </c>
      <c r="E188" s="50"/>
      <c r="F188" s="50">
        <v>1</v>
      </c>
      <c r="G188" s="50"/>
      <c r="H188" s="50"/>
      <c r="I188" s="50">
        <f>+SUM(Tabla13[[#This Row],[PRIMER TRIMESTRE]:[CUARTO TRIMESTRE]])</f>
        <v>1</v>
      </c>
      <c r="J188" s="51">
        <v>5000</v>
      </c>
      <c r="K188" s="51">
        <f>+Tabla13[[#This Row],[PRIMER TRIMESTRE]]*Tabla13[[#This Row],[PRECIO UNITARIO ESTIMADO]]</f>
        <v>0</v>
      </c>
      <c r="L188" s="51">
        <f>+Tabla13[[#This Row],[SEGUNDO TRIMESTRE]]*Tabla13[[#This Row],[PRECIO UNITARIO ESTIMADO]]</f>
        <v>5000</v>
      </c>
      <c r="M188" s="51">
        <f>+Tabla13[[#This Row],[TERCER TRIMESTRE]]*Tabla13[[#This Row],[PRECIO UNITARIO ESTIMADO]]</f>
        <v>0</v>
      </c>
      <c r="N188" s="51">
        <f>+Tabla13[[#This Row],[CUARTO TRIMESTRE]]*Tabla13[[#This Row],[PRECIO UNITARIO ESTIMADO]]</f>
        <v>0</v>
      </c>
      <c r="O188" s="52">
        <f>+Tabla13[[#This Row],[CANTIDAD TOTAL]]*Tabla13[[#This Row],[PRECIO UNITARIO ESTIMADO]]</f>
        <v>5000</v>
      </c>
      <c r="P188" s="53"/>
      <c r="Q188" s="50" t="s">
        <v>17</v>
      </c>
      <c r="R188" s="50" t="s">
        <v>62</v>
      </c>
      <c r="S188" s="51"/>
      <c r="T188" s="39" t="s">
        <v>230</v>
      </c>
      <c r="Y188" s="25"/>
    </row>
    <row r="189" spans="1:25" s="24" customFormat="1" ht="36" x14ac:dyDescent="0.25">
      <c r="A189" s="47" t="s">
        <v>56</v>
      </c>
      <c r="B189" s="47" t="s">
        <v>75</v>
      </c>
      <c r="C189" s="47" t="s">
        <v>239</v>
      </c>
      <c r="D189" s="50" t="s">
        <v>237</v>
      </c>
      <c r="E189" s="50"/>
      <c r="F189" s="50">
        <v>1</v>
      </c>
      <c r="G189" s="50"/>
      <c r="H189" s="50"/>
      <c r="I189" s="50">
        <f>+SUM(Tabla13[[#This Row],[PRIMER TRIMESTRE]:[CUARTO TRIMESTRE]])</f>
        <v>1</v>
      </c>
      <c r="J189" s="51">
        <v>50000</v>
      </c>
      <c r="K189" s="51">
        <f>+Tabla13[[#This Row],[PRIMER TRIMESTRE]]*Tabla13[[#This Row],[PRECIO UNITARIO ESTIMADO]]</f>
        <v>0</v>
      </c>
      <c r="L189" s="51">
        <f>+Tabla13[[#This Row],[SEGUNDO TRIMESTRE]]*Tabla13[[#This Row],[PRECIO UNITARIO ESTIMADO]]</f>
        <v>50000</v>
      </c>
      <c r="M189" s="51">
        <f>+Tabla13[[#This Row],[TERCER TRIMESTRE]]*Tabla13[[#This Row],[PRECIO UNITARIO ESTIMADO]]</f>
        <v>0</v>
      </c>
      <c r="N189" s="51">
        <f>+Tabla13[[#This Row],[CUARTO TRIMESTRE]]*Tabla13[[#This Row],[PRECIO UNITARIO ESTIMADO]]</f>
        <v>0</v>
      </c>
      <c r="O189" s="52">
        <f>+Tabla13[[#This Row],[CANTIDAD TOTAL]]*Tabla13[[#This Row],[PRECIO UNITARIO ESTIMADO]]</f>
        <v>50000</v>
      </c>
      <c r="P189" s="55"/>
      <c r="Q189" s="50" t="s">
        <v>17</v>
      </c>
      <c r="R189" s="50" t="s">
        <v>62</v>
      </c>
      <c r="S189" s="51"/>
      <c r="T189" s="39" t="s">
        <v>230</v>
      </c>
      <c r="Y189" s="25"/>
    </row>
    <row r="190" spans="1:25" s="24" customFormat="1" ht="36" x14ac:dyDescent="0.25">
      <c r="A190" s="47" t="s">
        <v>56</v>
      </c>
      <c r="B190" s="47" t="s">
        <v>75</v>
      </c>
      <c r="C190" s="47" t="s">
        <v>242</v>
      </c>
      <c r="D190" s="50" t="s">
        <v>210</v>
      </c>
      <c r="E190" s="50">
        <v>250</v>
      </c>
      <c r="F190" s="50">
        <v>250</v>
      </c>
      <c r="G190" s="50">
        <v>250</v>
      </c>
      <c r="H190" s="50">
        <v>250</v>
      </c>
      <c r="I190" s="50">
        <f>+SUM(Tabla13[[#This Row],[PRIMER TRIMESTRE]:[CUARTO TRIMESTRE]])</f>
        <v>1000</v>
      </c>
      <c r="J190" s="51">
        <v>100</v>
      </c>
      <c r="K190" s="51">
        <f>+Tabla13[[#This Row],[PRIMER TRIMESTRE]]*Tabla13[[#This Row],[PRECIO UNITARIO ESTIMADO]]</f>
        <v>25000</v>
      </c>
      <c r="L190" s="51">
        <f>+Tabla13[[#This Row],[SEGUNDO TRIMESTRE]]*Tabla13[[#This Row],[PRECIO UNITARIO ESTIMADO]]</f>
        <v>25000</v>
      </c>
      <c r="M190" s="51">
        <f>+Tabla13[[#This Row],[TERCER TRIMESTRE]]*Tabla13[[#This Row],[PRECIO UNITARIO ESTIMADO]]</f>
        <v>25000</v>
      </c>
      <c r="N190" s="51">
        <f>+Tabla13[[#This Row],[CUARTO TRIMESTRE]]*Tabla13[[#This Row],[PRECIO UNITARIO ESTIMADO]]</f>
        <v>25000</v>
      </c>
      <c r="O190" s="52">
        <f>+Tabla13[[#This Row],[CANTIDAD TOTAL]]*Tabla13[[#This Row],[PRECIO UNITARIO ESTIMADO]]</f>
        <v>100000</v>
      </c>
      <c r="P190" s="55"/>
      <c r="Q190" s="50" t="s">
        <v>16</v>
      </c>
      <c r="R190" s="50" t="s">
        <v>62</v>
      </c>
      <c r="S190" s="51"/>
      <c r="T190" s="39" t="s">
        <v>243</v>
      </c>
      <c r="Y190" s="25"/>
    </row>
    <row r="191" spans="1:25" s="24" customFormat="1" ht="36" x14ac:dyDescent="0.25">
      <c r="A191" s="47" t="s">
        <v>56</v>
      </c>
      <c r="B191" s="47" t="s">
        <v>75</v>
      </c>
      <c r="C191" s="47" t="s">
        <v>244</v>
      </c>
      <c r="D191" s="50" t="s">
        <v>210</v>
      </c>
      <c r="E191" s="50">
        <v>125</v>
      </c>
      <c r="F191" s="50">
        <v>125</v>
      </c>
      <c r="G191" s="50">
        <v>125</v>
      </c>
      <c r="H191" s="50">
        <v>125</v>
      </c>
      <c r="I191" s="50">
        <f>+SUM(Tabla13[[#This Row],[PRIMER TRIMESTRE]:[CUARTO TRIMESTRE]])</f>
        <v>500</v>
      </c>
      <c r="J191" s="51">
        <v>100</v>
      </c>
      <c r="K191" s="51">
        <f>+Tabla13[[#This Row],[PRIMER TRIMESTRE]]*Tabla13[[#This Row],[PRECIO UNITARIO ESTIMADO]]</f>
        <v>12500</v>
      </c>
      <c r="L191" s="51">
        <f>+Tabla13[[#This Row],[SEGUNDO TRIMESTRE]]*Tabla13[[#This Row],[PRECIO UNITARIO ESTIMADO]]</f>
        <v>12500</v>
      </c>
      <c r="M191" s="51">
        <f>+Tabla13[[#This Row],[TERCER TRIMESTRE]]*Tabla13[[#This Row],[PRECIO UNITARIO ESTIMADO]]</f>
        <v>12500</v>
      </c>
      <c r="N191" s="51">
        <f>+Tabla13[[#This Row],[CUARTO TRIMESTRE]]*Tabla13[[#This Row],[PRECIO UNITARIO ESTIMADO]]</f>
        <v>12500</v>
      </c>
      <c r="O191" s="52">
        <f>+Tabla13[[#This Row],[CANTIDAD TOTAL]]*Tabla13[[#This Row],[PRECIO UNITARIO ESTIMADO]]</f>
        <v>50000</v>
      </c>
      <c r="P191" s="55"/>
      <c r="Q191" s="50" t="s">
        <v>17</v>
      </c>
      <c r="R191" s="50" t="s">
        <v>62</v>
      </c>
      <c r="S191" s="51"/>
      <c r="T191" s="39" t="s">
        <v>243</v>
      </c>
      <c r="Y191" s="25"/>
    </row>
    <row r="192" spans="1:25" s="24" customFormat="1" ht="36" x14ac:dyDescent="0.25">
      <c r="A192" s="47" t="s">
        <v>56</v>
      </c>
      <c r="B192" s="47" t="s">
        <v>75</v>
      </c>
      <c r="C192" s="47" t="s">
        <v>245</v>
      </c>
      <c r="D192" s="50" t="s">
        <v>210</v>
      </c>
      <c r="E192" s="50">
        <v>125</v>
      </c>
      <c r="F192" s="50">
        <v>125</v>
      </c>
      <c r="G192" s="50">
        <v>125</v>
      </c>
      <c r="H192" s="50">
        <v>125</v>
      </c>
      <c r="I192" s="50">
        <f>+SUM(Tabla13[[#This Row],[PRIMER TRIMESTRE]:[CUARTO TRIMESTRE]])</f>
        <v>500</v>
      </c>
      <c r="J192" s="51">
        <v>20</v>
      </c>
      <c r="K192" s="51">
        <f>+Tabla13[[#This Row],[PRIMER TRIMESTRE]]*Tabla13[[#This Row],[PRECIO UNITARIO ESTIMADO]]</f>
        <v>2500</v>
      </c>
      <c r="L192" s="51">
        <f>+Tabla13[[#This Row],[SEGUNDO TRIMESTRE]]*Tabla13[[#This Row],[PRECIO UNITARIO ESTIMADO]]</f>
        <v>2500</v>
      </c>
      <c r="M192" s="51">
        <f>+Tabla13[[#This Row],[TERCER TRIMESTRE]]*Tabla13[[#This Row],[PRECIO UNITARIO ESTIMADO]]</f>
        <v>2500</v>
      </c>
      <c r="N192" s="51">
        <f>+Tabla13[[#This Row],[CUARTO TRIMESTRE]]*Tabla13[[#This Row],[PRECIO UNITARIO ESTIMADO]]</f>
        <v>2500</v>
      </c>
      <c r="O192" s="52">
        <f>+Tabla13[[#This Row],[CANTIDAD TOTAL]]*Tabla13[[#This Row],[PRECIO UNITARIO ESTIMADO]]</f>
        <v>10000</v>
      </c>
      <c r="P192" s="55"/>
      <c r="Q192" s="50" t="s">
        <v>17</v>
      </c>
      <c r="R192" s="50" t="s">
        <v>62</v>
      </c>
      <c r="S192" s="51"/>
      <c r="T192" s="39" t="s">
        <v>243</v>
      </c>
      <c r="Y192" s="25"/>
    </row>
    <row r="193" spans="1:25" s="24" customFormat="1" ht="36" x14ac:dyDescent="0.25">
      <c r="A193" s="47" t="s">
        <v>56</v>
      </c>
      <c r="B193" s="47" t="s">
        <v>75</v>
      </c>
      <c r="C193" s="47" t="s">
        <v>246</v>
      </c>
      <c r="D193" s="50" t="s">
        <v>210</v>
      </c>
      <c r="E193" s="50">
        <v>125</v>
      </c>
      <c r="F193" s="50">
        <v>125</v>
      </c>
      <c r="G193" s="50">
        <v>125</v>
      </c>
      <c r="H193" s="50">
        <v>125</v>
      </c>
      <c r="I193" s="50">
        <f>+SUM(Tabla13[[#This Row],[PRIMER TRIMESTRE]:[CUARTO TRIMESTRE]])</f>
        <v>500</v>
      </c>
      <c r="J193" s="51">
        <v>20</v>
      </c>
      <c r="K193" s="51">
        <f>+Tabla13[[#This Row],[PRIMER TRIMESTRE]]*Tabla13[[#This Row],[PRECIO UNITARIO ESTIMADO]]</f>
        <v>2500</v>
      </c>
      <c r="L193" s="51">
        <f>+Tabla13[[#This Row],[SEGUNDO TRIMESTRE]]*Tabla13[[#This Row],[PRECIO UNITARIO ESTIMADO]]</f>
        <v>2500</v>
      </c>
      <c r="M193" s="51">
        <f>+Tabla13[[#This Row],[TERCER TRIMESTRE]]*Tabla13[[#This Row],[PRECIO UNITARIO ESTIMADO]]</f>
        <v>2500</v>
      </c>
      <c r="N193" s="51">
        <f>+Tabla13[[#This Row],[CUARTO TRIMESTRE]]*Tabla13[[#This Row],[PRECIO UNITARIO ESTIMADO]]</f>
        <v>2500</v>
      </c>
      <c r="O193" s="52">
        <f>+Tabla13[[#This Row],[CANTIDAD TOTAL]]*Tabla13[[#This Row],[PRECIO UNITARIO ESTIMADO]]</f>
        <v>10000</v>
      </c>
      <c r="P193" s="55"/>
      <c r="Q193" s="50" t="s">
        <v>17</v>
      </c>
      <c r="R193" s="50" t="s">
        <v>62</v>
      </c>
      <c r="S193" s="51"/>
      <c r="T193" s="39" t="s">
        <v>243</v>
      </c>
      <c r="Y193" s="25"/>
    </row>
    <row r="194" spans="1:25" s="24" customFormat="1" ht="36" x14ac:dyDescent="0.25">
      <c r="A194" s="47" t="s">
        <v>56</v>
      </c>
      <c r="B194" s="47" t="s">
        <v>75</v>
      </c>
      <c r="C194" s="47" t="s">
        <v>239</v>
      </c>
      <c r="D194" s="50" t="s">
        <v>210</v>
      </c>
      <c r="E194" s="50">
        <v>3750</v>
      </c>
      <c r="F194" s="50">
        <v>3750</v>
      </c>
      <c r="G194" s="50">
        <v>3750</v>
      </c>
      <c r="H194" s="50">
        <v>3750</v>
      </c>
      <c r="I194" s="50">
        <f>+SUM(Tabla13[[#This Row],[PRIMER TRIMESTRE]:[CUARTO TRIMESTRE]])</f>
        <v>15000</v>
      </c>
      <c r="J194" s="51">
        <v>5</v>
      </c>
      <c r="K194" s="51">
        <f>+Tabla13[[#This Row],[PRIMER TRIMESTRE]]*Tabla13[[#This Row],[PRECIO UNITARIO ESTIMADO]]</f>
        <v>18750</v>
      </c>
      <c r="L194" s="51">
        <f>+Tabla13[[#This Row],[SEGUNDO TRIMESTRE]]*Tabla13[[#This Row],[PRECIO UNITARIO ESTIMADO]]</f>
        <v>18750</v>
      </c>
      <c r="M194" s="51">
        <f>+Tabla13[[#This Row],[TERCER TRIMESTRE]]*Tabla13[[#This Row],[PRECIO UNITARIO ESTIMADO]]</f>
        <v>18750</v>
      </c>
      <c r="N194" s="51">
        <f>+Tabla13[[#This Row],[CUARTO TRIMESTRE]]*Tabla13[[#This Row],[PRECIO UNITARIO ESTIMADO]]</f>
        <v>18750</v>
      </c>
      <c r="O194" s="52">
        <f>+Tabla13[[#This Row],[CANTIDAD TOTAL]]*Tabla13[[#This Row],[PRECIO UNITARIO ESTIMADO]]</f>
        <v>75000</v>
      </c>
      <c r="P194" s="55"/>
      <c r="Q194" s="50" t="s">
        <v>17</v>
      </c>
      <c r="R194" s="50" t="s">
        <v>62</v>
      </c>
      <c r="S194" s="51"/>
      <c r="T194" s="39" t="s">
        <v>243</v>
      </c>
      <c r="Y194" s="25"/>
    </row>
    <row r="195" spans="1:25" s="24" customFormat="1" ht="36" x14ac:dyDescent="0.25">
      <c r="A195" s="47" t="s">
        <v>56</v>
      </c>
      <c r="B195" s="47" t="s">
        <v>75</v>
      </c>
      <c r="C195" s="47" t="s">
        <v>247</v>
      </c>
      <c r="D195" s="50" t="s">
        <v>210</v>
      </c>
      <c r="E195" s="50">
        <v>500</v>
      </c>
      <c r="F195" s="50">
        <v>500</v>
      </c>
      <c r="G195" s="50">
        <v>500</v>
      </c>
      <c r="H195" s="50">
        <v>500</v>
      </c>
      <c r="I195" s="50">
        <f>+SUM(Tabla13[[#This Row],[PRIMER TRIMESTRE]:[CUARTO TRIMESTRE]])</f>
        <v>2000</v>
      </c>
      <c r="J195" s="51">
        <v>10</v>
      </c>
      <c r="K195" s="51">
        <f>+Tabla13[[#This Row],[PRIMER TRIMESTRE]]*Tabla13[[#This Row],[PRECIO UNITARIO ESTIMADO]]</f>
        <v>5000</v>
      </c>
      <c r="L195" s="51">
        <f>+Tabla13[[#This Row],[SEGUNDO TRIMESTRE]]*Tabla13[[#This Row],[PRECIO UNITARIO ESTIMADO]]</f>
        <v>5000</v>
      </c>
      <c r="M195" s="51">
        <f>+Tabla13[[#This Row],[TERCER TRIMESTRE]]*Tabla13[[#This Row],[PRECIO UNITARIO ESTIMADO]]</f>
        <v>5000</v>
      </c>
      <c r="N195" s="51">
        <f>+Tabla13[[#This Row],[CUARTO TRIMESTRE]]*Tabla13[[#This Row],[PRECIO UNITARIO ESTIMADO]]</f>
        <v>5000</v>
      </c>
      <c r="O195" s="52">
        <f>+Tabla13[[#This Row],[CANTIDAD TOTAL]]*Tabla13[[#This Row],[PRECIO UNITARIO ESTIMADO]]</f>
        <v>20000</v>
      </c>
      <c r="P195" s="55"/>
      <c r="Q195" s="50" t="s">
        <v>17</v>
      </c>
      <c r="R195" s="50" t="s">
        <v>62</v>
      </c>
      <c r="S195" s="51"/>
      <c r="T195" s="39" t="s">
        <v>243</v>
      </c>
      <c r="Y195" s="25"/>
    </row>
    <row r="196" spans="1:25" s="24" customFormat="1" ht="36" x14ac:dyDescent="0.25">
      <c r="A196" s="47" t="s">
        <v>56</v>
      </c>
      <c r="B196" s="47" t="s">
        <v>75</v>
      </c>
      <c r="C196" s="47" t="s">
        <v>248</v>
      </c>
      <c r="D196" s="50" t="s">
        <v>210</v>
      </c>
      <c r="E196" s="50">
        <v>500</v>
      </c>
      <c r="F196" s="50">
        <v>500</v>
      </c>
      <c r="G196" s="50">
        <v>500</v>
      </c>
      <c r="H196" s="50">
        <v>500</v>
      </c>
      <c r="I196" s="50">
        <f>+SUM(Tabla13[[#This Row],[PRIMER TRIMESTRE]:[CUARTO TRIMESTRE]])</f>
        <v>2000</v>
      </c>
      <c r="J196" s="51">
        <v>10</v>
      </c>
      <c r="K196" s="51">
        <f>+Tabla13[[#This Row],[PRIMER TRIMESTRE]]*Tabla13[[#This Row],[PRECIO UNITARIO ESTIMADO]]</f>
        <v>5000</v>
      </c>
      <c r="L196" s="51">
        <f>+Tabla13[[#This Row],[SEGUNDO TRIMESTRE]]*Tabla13[[#This Row],[PRECIO UNITARIO ESTIMADO]]</f>
        <v>5000</v>
      </c>
      <c r="M196" s="51">
        <f>+Tabla13[[#This Row],[TERCER TRIMESTRE]]*Tabla13[[#This Row],[PRECIO UNITARIO ESTIMADO]]</f>
        <v>5000</v>
      </c>
      <c r="N196" s="51">
        <f>+Tabla13[[#This Row],[CUARTO TRIMESTRE]]*Tabla13[[#This Row],[PRECIO UNITARIO ESTIMADO]]</f>
        <v>5000</v>
      </c>
      <c r="O196" s="52">
        <f>+Tabla13[[#This Row],[CANTIDAD TOTAL]]*Tabla13[[#This Row],[PRECIO UNITARIO ESTIMADO]]</f>
        <v>20000</v>
      </c>
      <c r="P196" s="55"/>
      <c r="Q196" s="50" t="s">
        <v>17</v>
      </c>
      <c r="R196" s="50" t="s">
        <v>62</v>
      </c>
      <c r="S196" s="51"/>
      <c r="T196" s="39" t="s">
        <v>243</v>
      </c>
      <c r="Y196" s="25"/>
    </row>
    <row r="197" spans="1:25" s="24" customFormat="1" ht="36" x14ac:dyDescent="0.25">
      <c r="A197" s="47" t="s">
        <v>56</v>
      </c>
      <c r="B197" s="47" t="s">
        <v>75</v>
      </c>
      <c r="C197" s="47" t="s">
        <v>249</v>
      </c>
      <c r="D197" s="50" t="s">
        <v>210</v>
      </c>
      <c r="E197" s="50">
        <v>3750</v>
      </c>
      <c r="F197" s="50">
        <v>3750</v>
      </c>
      <c r="G197" s="50">
        <v>3750</v>
      </c>
      <c r="H197" s="50">
        <v>3750</v>
      </c>
      <c r="I197" s="50">
        <f>+SUM(Tabla13[[#This Row],[PRIMER TRIMESTRE]:[CUARTO TRIMESTRE]])</f>
        <v>15000</v>
      </c>
      <c r="J197" s="51">
        <v>10</v>
      </c>
      <c r="K197" s="51">
        <f>+Tabla13[[#This Row],[PRIMER TRIMESTRE]]*Tabla13[[#This Row],[PRECIO UNITARIO ESTIMADO]]</f>
        <v>37500</v>
      </c>
      <c r="L197" s="51">
        <f>+Tabla13[[#This Row],[SEGUNDO TRIMESTRE]]*Tabla13[[#This Row],[PRECIO UNITARIO ESTIMADO]]</f>
        <v>37500</v>
      </c>
      <c r="M197" s="51">
        <f>+Tabla13[[#This Row],[TERCER TRIMESTRE]]*Tabla13[[#This Row],[PRECIO UNITARIO ESTIMADO]]</f>
        <v>37500</v>
      </c>
      <c r="N197" s="51">
        <f>+Tabla13[[#This Row],[CUARTO TRIMESTRE]]*Tabla13[[#This Row],[PRECIO UNITARIO ESTIMADO]]</f>
        <v>37500</v>
      </c>
      <c r="O197" s="52">
        <f>+Tabla13[[#This Row],[CANTIDAD TOTAL]]*Tabla13[[#This Row],[PRECIO UNITARIO ESTIMADO]]</f>
        <v>150000</v>
      </c>
      <c r="P197" s="55"/>
      <c r="Q197" s="50" t="s">
        <v>16</v>
      </c>
      <c r="R197" s="50" t="s">
        <v>62</v>
      </c>
      <c r="S197" s="51"/>
      <c r="T197" s="39" t="s">
        <v>243</v>
      </c>
      <c r="Y197" s="25"/>
    </row>
    <row r="198" spans="1:25" s="24" customFormat="1" ht="36" x14ac:dyDescent="0.25">
      <c r="A198" s="47" t="s">
        <v>56</v>
      </c>
      <c r="B198" s="47" t="s">
        <v>75</v>
      </c>
      <c r="C198" s="47" t="s">
        <v>250</v>
      </c>
      <c r="D198" s="50" t="s">
        <v>210</v>
      </c>
      <c r="E198" s="50">
        <v>500</v>
      </c>
      <c r="F198" s="50">
        <v>500</v>
      </c>
      <c r="G198" s="50">
        <v>500</v>
      </c>
      <c r="H198" s="50">
        <v>500</v>
      </c>
      <c r="I198" s="50">
        <f>+SUM(Tabla13[[#This Row],[PRIMER TRIMESTRE]:[CUARTO TRIMESTRE]])</f>
        <v>2000</v>
      </c>
      <c r="J198" s="51">
        <v>10</v>
      </c>
      <c r="K198" s="51">
        <f>+Tabla13[[#This Row],[PRIMER TRIMESTRE]]*Tabla13[[#This Row],[PRECIO UNITARIO ESTIMADO]]</f>
        <v>5000</v>
      </c>
      <c r="L198" s="51">
        <f>+Tabla13[[#This Row],[SEGUNDO TRIMESTRE]]*Tabla13[[#This Row],[PRECIO UNITARIO ESTIMADO]]</f>
        <v>5000</v>
      </c>
      <c r="M198" s="51">
        <f>+Tabla13[[#This Row],[TERCER TRIMESTRE]]*Tabla13[[#This Row],[PRECIO UNITARIO ESTIMADO]]</f>
        <v>5000</v>
      </c>
      <c r="N198" s="51">
        <f>+Tabla13[[#This Row],[CUARTO TRIMESTRE]]*Tabla13[[#This Row],[PRECIO UNITARIO ESTIMADO]]</f>
        <v>5000</v>
      </c>
      <c r="O198" s="52">
        <f>+Tabla13[[#This Row],[CANTIDAD TOTAL]]*Tabla13[[#This Row],[PRECIO UNITARIO ESTIMADO]]</f>
        <v>20000</v>
      </c>
      <c r="P198" s="55"/>
      <c r="Q198" s="50" t="s">
        <v>17</v>
      </c>
      <c r="R198" s="50" t="s">
        <v>62</v>
      </c>
      <c r="S198" s="51"/>
      <c r="T198" s="39" t="s">
        <v>243</v>
      </c>
      <c r="Y198" s="25"/>
    </row>
    <row r="199" spans="1:25" s="24" customFormat="1" ht="36" x14ac:dyDescent="0.25">
      <c r="A199" s="47" t="s">
        <v>56</v>
      </c>
      <c r="B199" s="47" t="s">
        <v>75</v>
      </c>
      <c r="C199" s="47" t="s">
        <v>251</v>
      </c>
      <c r="D199" s="50" t="s">
        <v>210</v>
      </c>
      <c r="E199" s="50">
        <v>125</v>
      </c>
      <c r="F199" s="50">
        <v>125</v>
      </c>
      <c r="G199" s="50">
        <v>125</v>
      </c>
      <c r="H199" s="50">
        <v>125</v>
      </c>
      <c r="I199" s="50">
        <f>+SUM(Tabla13[[#This Row],[PRIMER TRIMESTRE]:[CUARTO TRIMESTRE]])</f>
        <v>500</v>
      </c>
      <c r="J199" s="51">
        <v>30</v>
      </c>
      <c r="K199" s="51">
        <f>+Tabla13[[#This Row],[PRIMER TRIMESTRE]]*Tabla13[[#This Row],[PRECIO UNITARIO ESTIMADO]]</f>
        <v>3750</v>
      </c>
      <c r="L199" s="51">
        <f>+Tabla13[[#This Row],[SEGUNDO TRIMESTRE]]*Tabla13[[#This Row],[PRECIO UNITARIO ESTIMADO]]</f>
        <v>3750</v>
      </c>
      <c r="M199" s="51">
        <f>+Tabla13[[#This Row],[TERCER TRIMESTRE]]*Tabla13[[#This Row],[PRECIO UNITARIO ESTIMADO]]</f>
        <v>3750</v>
      </c>
      <c r="N199" s="51">
        <f>+Tabla13[[#This Row],[CUARTO TRIMESTRE]]*Tabla13[[#This Row],[PRECIO UNITARIO ESTIMADO]]</f>
        <v>3750</v>
      </c>
      <c r="O199" s="52">
        <f>+Tabla13[[#This Row],[CANTIDAD TOTAL]]*Tabla13[[#This Row],[PRECIO UNITARIO ESTIMADO]]</f>
        <v>15000</v>
      </c>
      <c r="P199" s="55"/>
      <c r="Q199" s="50" t="s">
        <v>17</v>
      </c>
      <c r="R199" s="50" t="s">
        <v>62</v>
      </c>
      <c r="S199" s="51"/>
      <c r="T199" s="39" t="s">
        <v>243</v>
      </c>
      <c r="Y199" s="25"/>
    </row>
    <row r="200" spans="1:25" s="24" customFormat="1" ht="36" x14ac:dyDescent="0.25">
      <c r="A200" s="47" t="s">
        <v>56</v>
      </c>
      <c r="B200" s="47" t="s">
        <v>75</v>
      </c>
      <c r="C200" s="47" t="s">
        <v>252</v>
      </c>
      <c r="D200" s="50" t="s">
        <v>69</v>
      </c>
      <c r="E200" s="50">
        <v>125</v>
      </c>
      <c r="F200" s="50">
        <v>125</v>
      </c>
      <c r="G200" s="50">
        <v>125</v>
      </c>
      <c r="H200" s="50">
        <v>125</v>
      </c>
      <c r="I200" s="50">
        <f>+SUM(Tabla13[[#This Row],[PRIMER TRIMESTRE]:[CUARTO TRIMESTRE]])</f>
        <v>500</v>
      </c>
      <c r="J200" s="51">
        <v>30</v>
      </c>
      <c r="K200" s="51">
        <f>+Tabla13[[#This Row],[PRIMER TRIMESTRE]]*Tabla13[[#This Row],[PRECIO UNITARIO ESTIMADO]]</f>
        <v>3750</v>
      </c>
      <c r="L200" s="51">
        <f>+Tabla13[[#This Row],[SEGUNDO TRIMESTRE]]*Tabla13[[#This Row],[PRECIO UNITARIO ESTIMADO]]</f>
        <v>3750</v>
      </c>
      <c r="M200" s="51">
        <f>+Tabla13[[#This Row],[TERCER TRIMESTRE]]*Tabla13[[#This Row],[PRECIO UNITARIO ESTIMADO]]</f>
        <v>3750</v>
      </c>
      <c r="N200" s="51">
        <f>+Tabla13[[#This Row],[CUARTO TRIMESTRE]]*Tabla13[[#This Row],[PRECIO UNITARIO ESTIMADO]]</f>
        <v>3750</v>
      </c>
      <c r="O200" s="52">
        <f>+Tabla13[[#This Row],[CANTIDAD TOTAL]]*Tabla13[[#This Row],[PRECIO UNITARIO ESTIMADO]]</f>
        <v>15000</v>
      </c>
      <c r="P200" s="55"/>
      <c r="Q200" s="50" t="s">
        <v>17</v>
      </c>
      <c r="R200" s="50" t="s">
        <v>62</v>
      </c>
      <c r="S200" s="51"/>
      <c r="T200" s="39" t="s">
        <v>243</v>
      </c>
      <c r="Y200" s="25"/>
    </row>
    <row r="201" spans="1:25" s="24" customFormat="1" ht="36" x14ac:dyDescent="0.25">
      <c r="A201" s="47" t="s">
        <v>56</v>
      </c>
      <c r="B201" s="47" t="s">
        <v>75</v>
      </c>
      <c r="C201" s="47" t="s">
        <v>253</v>
      </c>
      <c r="D201" s="50" t="s">
        <v>210</v>
      </c>
      <c r="E201" s="50"/>
      <c r="F201" s="50">
        <v>1</v>
      </c>
      <c r="G201" s="50"/>
      <c r="H201" s="50"/>
      <c r="I201" s="50">
        <f>+SUM(Tabla13[[#This Row],[PRIMER TRIMESTRE]:[CUARTO TRIMESTRE]])</f>
        <v>1</v>
      </c>
      <c r="J201" s="51">
        <v>3000</v>
      </c>
      <c r="K201" s="51">
        <f>+Tabla13[[#This Row],[PRIMER TRIMESTRE]]*Tabla13[[#This Row],[PRECIO UNITARIO ESTIMADO]]</f>
        <v>0</v>
      </c>
      <c r="L201" s="51">
        <f>+Tabla13[[#This Row],[SEGUNDO TRIMESTRE]]*Tabla13[[#This Row],[PRECIO UNITARIO ESTIMADO]]</f>
        <v>3000</v>
      </c>
      <c r="M201" s="51">
        <f>+Tabla13[[#This Row],[TERCER TRIMESTRE]]*Tabla13[[#This Row],[PRECIO UNITARIO ESTIMADO]]</f>
        <v>0</v>
      </c>
      <c r="N201" s="51">
        <f>+Tabla13[[#This Row],[CUARTO TRIMESTRE]]*Tabla13[[#This Row],[PRECIO UNITARIO ESTIMADO]]</f>
        <v>0</v>
      </c>
      <c r="O201" s="52">
        <f>+Tabla13[[#This Row],[CANTIDAD TOTAL]]*Tabla13[[#This Row],[PRECIO UNITARIO ESTIMADO]]</f>
        <v>3000</v>
      </c>
      <c r="P201" s="55"/>
      <c r="Q201" s="50" t="s">
        <v>17</v>
      </c>
      <c r="R201" s="50" t="s">
        <v>62</v>
      </c>
      <c r="S201" s="51"/>
      <c r="T201" s="39" t="s">
        <v>243</v>
      </c>
      <c r="Y201" s="25"/>
    </row>
    <row r="202" spans="1:25" s="24" customFormat="1" ht="36" x14ac:dyDescent="0.25">
      <c r="A202" s="47" t="s">
        <v>56</v>
      </c>
      <c r="B202" s="47" t="s">
        <v>75</v>
      </c>
      <c r="C202" s="47" t="s">
        <v>289</v>
      </c>
      <c r="D202" s="50" t="s">
        <v>69</v>
      </c>
      <c r="E202" s="50"/>
      <c r="F202" s="50"/>
      <c r="G202" s="50">
        <v>1000</v>
      </c>
      <c r="H202" s="50">
        <v>1000</v>
      </c>
      <c r="I202" s="50">
        <f>+SUM(Tabla13[[#This Row],[PRIMER TRIMESTRE]:[CUARTO TRIMESTRE]])</f>
        <v>2000</v>
      </c>
      <c r="J202" s="54">
        <v>50</v>
      </c>
      <c r="K202" s="54">
        <f>+Tabla13[[#This Row],[PRIMER TRIMESTRE]]*Tabla13[[#This Row],[PRECIO UNITARIO ESTIMADO]]</f>
        <v>0</v>
      </c>
      <c r="L202" s="54">
        <f>+Tabla13[[#This Row],[SEGUNDO TRIMESTRE]]*Tabla13[[#This Row],[PRECIO UNITARIO ESTIMADO]]</f>
        <v>0</v>
      </c>
      <c r="M202" s="54">
        <f>+Tabla13[[#This Row],[TERCER TRIMESTRE]]*Tabla13[[#This Row],[PRECIO UNITARIO ESTIMADO]]</f>
        <v>50000</v>
      </c>
      <c r="N202" s="54">
        <f>+Tabla13[[#This Row],[CUARTO TRIMESTRE]]*Tabla13[[#This Row],[PRECIO UNITARIO ESTIMADO]]</f>
        <v>50000</v>
      </c>
      <c r="O202" s="52">
        <f>+Tabla13[[#This Row],[CANTIDAD TOTAL]]*Tabla13[[#This Row],[PRECIO UNITARIO ESTIMADO]]</f>
        <v>100000</v>
      </c>
      <c r="P202" s="49"/>
      <c r="Q202" s="50" t="s">
        <v>16</v>
      </c>
      <c r="R202" s="50" t="s">
        <v>62</v>
      </c>
      <c r="S202" s="54"/>
      <c r="T202" s="48" t="s">
        <v>285</v>
      </c>
      <c r="Y202" s="25"/>
    </row>
    <row r="203" spans="1:25" s="24" customFormat="1" ht="36" x14ac:dyDescent="0.25">
      <c r="A203" s="47" t="s">
        <v>56</v>
      </c>
      <c r="B203" s="47" t="s">
        <v>75</v>
      </c>
      <c r="C203" s="47" t="s">
        <v>290</v>
      </c>
      <c r="D203" s="50" t="s">
        <v>69</v>
      </c>
      <c r="E203" s="50"/>
      <c r="F203" s="50"/>
      <c r="G203" s="50"/>
      <c r="H203" s="50">
        <v>40</v>
      </c>
      <c r="I203" s="50">
        <f>+SUM(Tabla13[[#This Row],[PRIMER TRIMESTRE]:[CUARTO TRIMESTRE]])</f>
        <v>40</v>
      </c>
      <c r="J203" s="54">
        <v>250</v>
      </c>
      <c r="K203" s="54">
        <f>+Tabla13[[#This Row],[PRIMER TRIMESTRE]]*Tabla13[[#This Row],[PRECIO UNITARIO ESTIMADO]]</f>
        <v>0</v>
      </c>
      <c r="L203" s="54">
        <f>+Tabla13[[#This Row],[SEGUNDO TRIMESTRE]]*Tabla13[[#This Row],[PRECIO UNITARIO ESTIMADO]]</f>
        <v>0</v>
      </c>
      <c r="M203" s="54">
        <f>+Tabla13[[#This Row],[TERCER TRIMESTRE]]*Tabla13[[#This Row],[PRECIO UNITARIO ESTIMADO]]</f>
        <v>0</v>
      </c>
      <c r="N203" s="54">
        <f>+Tabla13[[#This Row],[CUARTO TRIMESTRE]]*Tabla13[[#This Row],[PRECIO UNITARIO ESTIMADO]]</f>
        <v>10000</v>
      </c>
      <c r="O203" s="52">
        <f>+Tabla13[[#This Row],[CANTIDAD TOTAL]]*Tabla13[[#This Row],[PRECIO UNITARIO ESTIMADO]]</f>
        <v>10000</v>
      </c>
      <c r="P203" s="49"/>
      <c r="Q203" s="50" t="s">
        <v>17</v>
      </c>
      <c r="R203" s="50" t="s">
        <v>62</v>
      </c>
      <c r="S203" s="54"/>
      <c r="T203" s="48" t="s">
        <v>282</v>
      </c>
      <c r="Y203" s="25"/>
    </row>
    <row r="204" spans="1:25" s="24" customFormat="1" ht="54" x14ac:dyDescent="0.25">
      <c r="A204" s="47" t="s">
        <v>56</v>
      </c>
      <c r="B204" s="47" t="s">
        <v>75</v>
      </c>
      <c r="C204" s="47" t="s">
        <v>291</v>
      </c>
      <c r="D204" s="50" t="s">
        <v>69</v>
      </c>
      <c r="E204" s="50">
        <v>250</v>
      </c>
      <c r="F204" s="50">
        <v>250</v>
      </c>
      <c r="G204" s="50">
        <v>250</v>
      </c>
      <c r="H204" s="50">
        <v>250</v>
      </c>
      <c r="I204" s="50">
        <f>+SUM(Tabla13[[#This Row],[PRIMER TRIMESTRE]:[CUARTO TRIMESTRE]])</f>
        <v>1000</v>
      </c>
      <c r="J204" s="54">
        <v>40</v>
      </c>
      <c r="K204" s="54">
        <f>+Tabla13[[#This Row],[PRIMER TRIMESTRE]]*Tabla13[[#This Row],[PRECIO UNITARIO ESTIMADO]]</f>
        <v>10000</v>
      </c>
      <c r="L204" s="54">
        <f>+Tabla13[[#This Row],[SEGUNDO TRIMESTRE]]*Tabla13[[#This Row],[PRECIO UNITARIO ESTIMADO]]</f>
        <v>10000</v>
      </c>
      <c r="M204" s="54">
        <f>+Tabla13[[#This Row],[TERCER TRIMESTRE]]*Tabla13[[#This Row],[PRECIO UNITARIO ESTIMADO]]</f>
        <v>10000</v>
      </c>
      <c r="N204" s="54">
        <f>+Tabla13[[#This Row],[CUARTO TRIMESTRE]]*Tabla13[[#This Row],[PRECIO UNITARIO ESTIMADO]]</f>
        <v>10000</v>
      </c>
      <c r="O204" s="52">
        <f>+Tabla13[[#This Row],[CANTIDAD TOTAL]]*Tabla13[[#This Row],[PRECIO UNITARIO ESTIMADO]]</f>
        <v>40000</v>
      </c>
      <c r="P204" s="49"/>
      <c r="Q204" s="50" t="s">
        <v>17</v>
      </c>
      <c r="R204" s="50" t="s">
        <v>62</v>
      </c>
      <c r="S204" s="54"/>
      <c r="T204" s="48" t="s">
        <v>292</v>
      </c>
      <c r="Y204" s="25"/>
    </row>
    <row r="205" spans="1:25" s="24" customFormat="1" ht="54" x14ac:dyDescent="0.25">
      <c r="A205" s="47" t="s">
        <v>56</v>
      </c>
      <c r="B205" s="47" t="s">
        <v>75</v>
      </c>
      <c r="C205" s="47" t="s">
        <v>293</v>
      </c>
      <c r="D205" s="50" t="s">
        <v>69</v>
      </c>
      <c r="E205" s="50">
        <v>1</v>
      </c>
      <c r="F205" s="50">
        <v>1</v>
      </c>
      <c r="G205" s="50">
        <v>1</v>
      </c>
      <c r="H205" s="50">
        <v>1</v>
      </c>
      <c r="I205" s="50">
        <f>+SUM(Tabla13[[#This Row],[PRIMER TRIMESTRE]:[CUARTO TRIMESTRE]])</f>
        <v>4</v>
      </c>
      <c r="J205" s="54">
        <v>57500</v>
      </c>
      <c r="K205" s="54">
        <f>+Tabla13[[#This Row],[PRIMER TRIMESTRE]]*Tabla13[[#This Row],[PRECIO UNITARIO ESTIMADO]]</f>
        <v>57500</v>
      </c>
      <c r="L205" s="54">
        <f>+Tabla13[[#This Row],[SEGUNDO TRIMESTRE]]*Tabla13[[#This Row],[PRECIO UNITARIO ESTIMADO]]</f>
        <v>57500</v>
      </c>
      <c r="M205" s="54">
        <f>+Tabla13[[#This Row],[TERCER TRIMESTRE]]*Tabla13[[#This Row],[PRECIO UNITARIO ESTIMADO]]</f>
        <v>57500</v>
      </c>
      <c r="N205" s="54">
        <f>+Tabla13[[#This Row],[CUARTO TRIMESTRE]]*Tabla13[[#This Row],[PRECIO UNITARIO ESTIMADO]]</f>
        <v>57500</v>
      </c>
      <c r="O205" s="52">
        <f>+Tabla13[[#This Row],[CANTIDAD TOTAL]]*Tabla13[[#This Row],[PRECIO UNITARIO ESTIMADO]]</f>
        <v>230000</v>
      </c>
      <c r="P205" s="49"/>
      <c r="Q205" s="50" t="s">
        <v>16</v>
      </c>
      <c r="R205" s="50" t="s">
        <v>62</v>
      </c>
      <c r="S205" s="54"/>
      <c r="T205" s="48" t="s">
        <v>294</v>
      </c>
      <c r="Y205" s="25"/>
    </row>
    <row r="206" spans="1:25" s="24" customFormat="1" ht="36" x14ac:dyDescent="0.25">
      <c r="A206" s="47" t="s">
        <v>57</v>
      </c>
      <c r="B206" s="47" t="s">
        <v>154</v>
      </c>
      <c r="C206" s="47" t="s">
        <v>212</v>
      </c>
      <c r="D206" s="50" t="s">
        <v>67</v>
      </c>
      <c r="E206" s="50"/>
      <c r="F206" s="50">
        <v>1</v>
      </c>
      <c r="G206" s="50"/>
      <c r="H206" s="50"/>
      <c r="I206" s="50">
        <f>+SUM(Tabla13[[#This Row],[PRIMER TRIMESTRE]:[CUARTO TRIMESTRE]])</f>
        <v>1</v>
      </c>
      <c r="J206" s="51">
        <v>100000</v>
      </c>
      <c r="K206" s="51">
        <f>+Tabla13[[#This Row],[PRIMER TRIMESTRE]]*Tabla13[[#This Row],[PRECIO UNITARIO ESTIMADO]]</f>
        <v>0</v>
      </c>
      <c r="L206" s="51">
        <f>+Tabla13[[#This Row],[SEGUNDO TRIMESTRE]]*Tabla13[[#This Row],[PRECIO UNITARIO ESTIMADO]]</f>
        <v>100000</v>
      </c>
      <c r="M206" s="51">
        <f>+Tabla13[[#This Row],[TERCER TRIMESTRE]]*Tabla13[[#This Row],[PRECIO UNITARIO ESTIMADO]]</f>
        <v>0</v>
      </c>
      <c r="N206" s="51">
        <f>+Tabla13[[#This Row],[CUARTO TRIMESTRE]]*Tabla13[[#This Row],[PRECIO UNITARIO ESTIMADO]]</f>
        <v>0</v>
      </c>
      <c r="O206" s="52">
        <f>+Tabla13[[#This Row],[CANTIDAD TOTAL]]*Tabla13[[#This Row],[PRECIO UNITARIO ESTIMADO]]</f>
        <v>100000</v>
      </c>
      <c r="P206" s="56">
        <f>+SUM(O206:O210)</f>
        <v>900000</v>
      </c>
      <c r="Q206" s="50" t="s">
        <v>16</v>
      </c>
      <c r="R206" s="50" t="s">
        <v>62</v>
      </c>
      <c r="S206" s="51"/>
      <c r="T206" s="39" t="s">
        <v>211</v>
      </c>
      <c r="Y206" s="25"/>
    </row>
    <row r="207" spans="1:25" s="24" customFormat="1" ht="36" x14ac:dyDescent="0.25">
      <c r="A207" s="47" t="s">
        <v>57</v>
      </c>
      <c r="B207" s="47" t="s">
        <v>154</v>
      </c>
      <c r="C207" s="47" t="s">
        <v>212</v>
      </c>
      <c r="D207" s="50" t="s">
        <v>214</v>
      </c>
      <c r="E207" s="50">
        <v>50</v>
      </c>
      <c r="F207" s="50"/>
      <c r="G207" s="50"/>
      <c r="H207" s="50"/>
      <c r="I207" s="50">
        <f>+SUM(Tabla13[[#This Row],[PRIMER TRIMESTRE]:[CUARTO TRIMESTRE]])</f>
        <v>50</v>
      </c>
      <c r="J207" s="51">
        <v>1000</v>
      </c>
      <c r="K207" s="51">
        <f>+Tabla13[[#This Row],[PRIMER TRIMESTRE]]*Tabla13[[#This Row],[PRECIO UNITARIO ESTIMADO]]</f>
        <v>50000</v>
      </c>
      <c r="L207" s="51">
        <f>+Tabla13[[#This Row],[SEGUNDO TRIMESTRE]]*Tabla13[[#This Row],[PRECIO UNITARIO ESTIMADO]]</f>
        <v>0</v>
      </c>
      <c r="M207" s="51">
        <f>+Tabla13[[#This Row],[TERCER TRIMESTRE]]*Tabla13[[#This Row],[PRECIO UNITARIO ESTIMADO]]</f>
        <v>0</v>
      </c>
      <c r="N207" s="51">
        <f>+Tabla13[[#This Row],[CUARTO TRIMESTRE]]*Tabla13[[#This Row],[PRECIO UNITARIO ESTIMADO]]</f>
        <v>0</v>
      </c>
      <c r="O207" s="52">
        <f>+Tabla13[[#This Row],[CANTIDAD TOTAL]]*Tabla13[[#This Row],[PRECIO UNITARIO ESTIMADO]]</f>
        <v>50000</v>
      </c>
      <c r="P207" s="55"/>
      <c r="Q207" s="50" t="s">
        <v>17</v>
      </c>
      <c r="R207" s="50" t="s">
        <v>62</v>
      </c>
      <c r="S207" s="51"/>
      <c r="T207" s="39" t="s">
        <v>215</v>
      </c>
      <c r="Y207" s="25"/>
    </row>
    <row r="208" spans="1:25" s="24" customFormat="1" ht="36" x14ac:dyDescent="0.25">
      <c r="A208" s="47" t="s">
        <v>57</v>
      </c>
      <c r="B208" s="47" t="s">
        <v>453</v>
      </c>
      <c r="C208" s="47" t="s">
        <v>454</v>
      </c>
      <c r="D208" s="50" t="s">
        <v>308</v>
      </c>
      <c r="E208" s="50">
        <v>1</v>
      </c>
      <c r="F208" s="50">
        <v>1</v>
      </c>
      <c r="G208" s="50">
        <v>1</v>
      </c>
      <c r="H208" s="50">
        <v>1</v>
      </c>
      <c r="I208" s="50">
        <f>+SUM(Tabla13[[#This Row],[PRIMER TRIMESTRE]:[CUARTO TRIMESTRE]])</f>
        <v>4</v>
      </c>
      <c r="J208" s="54">
        <f>400000/4</f>
        <v>100000</v>
      </c>
      <c r="K208" s="54">
        <f>+Tabla13[[#This Row],[PRIMER TRIMESTRE]]*Tabla13[[#This Row],[PRECIO UNITARIO ESTIMADO]]</f>
        <v>100000</v>
      </c>
      <c r="L208" s="54">
        <f>+Tabla13[[#This Row],[SEGUNDO TRIMESTRE]]*Tabla13[[#This Row],[PRECIO UNITARIO ESTIMADO]]</f>
        <v>100000</v>
      </c>
      <c r="M208" s="54">
        <f>+Tabla13[[#This Row],[TERCER TRIMESTRE]]*Tabla13[[#This Row],[PRECIO UNITARIO ESTIMADO]]</f>
        <v>100000</v>
      </c>
      <c r="N208" s="54">
        <f>+Tabla13[[#This Row],[CUARTO TRIMESTRE]]*Tabla13[[#This Row],[PRECIO UNITARIO ESTIMADO]]</f>
        <v>100000</v>
      </c>
      <c r="O208" s="52">
        <f>+Tabla13[[#This Row],[CANTIDAD TOTAL]]*Tabla13[[#This Row],[PRECIO UNITARIO ESTIMADO]]</f>
        <v>400000</v>
      </c>
      <c r="P208" s="49"/>
      <c r="Q208" s="50" t="s">
        <v>16</v>
      </c>
      <c r="R208" s="50" t="s">
        <v>62</v>
      </c>
      <c r="S208" s="54"/>
      <c r="T208" s="48" t="s">
        <v>455</v>
      </c>
      <c r="Y208" s="25"/>
    </row>
    <row r="209" spans="1:25" s="24" customFormat="1" ht="36" x14ac:dyDescent="0.25">
      <c r="A209" s="47" t="s">
        <v>57</v>
      </c>
      <c r="B209" s="47" t="s">
        <v>453</v>
      </c>
      <c r="C209" s="47" t="s">
        <v>454</v>
      </c>
      <c r="D209" s="50" t="s">
        <v>308</v>
      </c>
      <c r="E209" s="50">
        <v>1</v>
      </c>
      <c r="F209" s="50">
        <v>1</v>
      </c>
      <c r="G209" s="50">
        <v>1</v>
      </c>
      <c r="H209" s="50">
        <v>1</v>
      </c>
      <c r="I209" s="50">
        <f>+SUM(Tabla13[[#This Row],[PRIMER TRIMESTRE]:[CUARTO TRIMESTRE]])</f>
        <v>4</v>
      </c>
      <c r="J209" s="54">
        <f>300000/4</f>
        <v>75000</v>
      </c>
      <c r="K209" s="54">
        <f>+Tabla13[[#This Row],[PRIMER TRIMESTRE]]*Tabla13[[#This Row],[PRECIO UNITARIO ESTIMADO]]</f>
        <v>75000</v>
      </c>
      <c r="L209" s="54">
        <f>+Tabla13[[#This Row],[SEGUNDO TRIMESTRE]]*Tabla13[[#This Row],[PRECIO UNITARIO ESTIMADO]]</f>
        <v>75000</v>
      </c>
      <c r="M209" s="54">
        <f>+Tabla13[[#This Row],[TERCER TRIMESTRE]]*Tabla13[[#This Row],[PRECIO UNITARIO ESTIMADO]]</f>
        <v>75000</v>
      </c>
      <c r="N209" s="54">
        <f>+Tabla13[[#This Row],[CUARTO TRIMESTRE]]*Tabla13[[#This Row],[PRECIO UNITARIO ESTIMADO]]</f>
        <v>75000</v>
      </c>
      <c r="O209" s="52">
        <f>+Tabla13[[#This Row],[CANTIDAD TOTAL]]*Tabla13[[#This Row],[PRECIO UNITARIO ESTIMADO]]</f>
        <v>300000</v>
      </c>
      <c r="P209" s="49"/>
      <c r="Q209" s="50" t="s">
        <v>16</v>
      </c>
      <c r="R209" s="50" t="s">
        <v>62</v>
      </c>
      <c r="S209" s="54"/>
      <c r="T209" s="48" t="s">
        <v>455</v>
      </c>
      <c r="Y209" s="25"/>
    </row>
    <row r="210" spans="1:25" s="24" customFormat="1" ht="54" x14ac:dyDescent="0.25">
      <c r="A210" s="47" t="s">
        <v>153</v>
      </c>
      <c r="B210" s="47" t="s">
        <v>154</v>
      </c>
      <c r="C210" s="47" t="s">
        <v>155</v>
      </c>
      <c r="D210" s="50" t="s">
        <v>69</v>
      </c>
      <c r="E210" s="50"/>
      <c r="F210" s="50">
        <v>25</v>
      </c>
      <c r="G210" s="50">
        <v>25</v>
      </c>
      <c r="H210" s="50"/>
      <c r="I210" s="50">
        <f>+SUM(Tabla13[[#This Row],[PRIMER TRIMESTRE]:[CUARTO TRIMESTRE]])</f>
        <v>50</v>
      </c>
      <c r="J210" s="54">
        <v>1000</v>
      </c>
      <c r="K210" s="54">
        <f>+Tabla13[[#This Row],[PRIMER TRIMESTRE]]*Tabla13[[#This Row],[PRECIO UNITARIO ESTIMADO]]</f>
        <v>0</v>
      </c>
      <c r="L210" s="54">
        <f>+Tabla13[[#This Row],[SEGUNDO TRIMESTRE]]*Tabla13[[#This Row],[PRECIO UNITARIO ESTIMADO]]</f>
        <v>25000</v>
      </c>
      <c r="M210" s="54">
        <f>+Tabla13[[#This Row],[TERCER TRIMESTRE]]*Tabla13[[#This Row],[PRECIO UNITARIO ESTIMADO]]</f>
        <v>25000</v>
      </c>
      <c r="N210" s="54">
        <f>+Tabla13[[#This Row],[CUARTO TRIMESTRE]]*Tabla13[[#This Row],[PRECIO UNITARIO ESTIMADO]]</f>
        <v>0</v>
      </c>
      <c r="O210" s="52">
        <f>+Tabla13[[#This Row],[CANTIDAD TOTAL]]*Tabla13[[#This Row],[PRECIO UNITARIO ESTIMADO]]</f>
        <v>50000</v>
      </c>
      <c r="P210" s="49"/>
      <c r="Q210" s="50" t="s">
        <v>17</v>
      </c>
      <c r="R210" s="50" t="s">
        <v>62</v>
      </c>
      <c r="S210" s="54"/>
      <c r="T210" s="48" t="s">
        <v>151</v>
      </c>
      <c r="Y210" s="25"/>
    </row>
    <row r="211" spans="1:25" s="24" customFormat="1" ht="72" x14ac:dyDescent="0.25">
      <c r="A211" s="47" t="s">
        <v>58</v>
      </c>
      <c r="B211" s="47" t="s">
        <v>72</v>
      </c>
      <c r="C211" s="47" t="s">
        <v>126</v>
      </c>
      <c r="D211" s="50" t="s">
        <v>69</v>
      </c>
      <c r="E211" s="50">
        <v>100</v>
      </c>
      <c r="F211" s="50"/>
      <c r="G211" s="50"/>
      <c r="H211" s="50"/>
      <c r="I211" s="50">
        <f>+SUM(Tabla13[[#This Row],[PRIMER TRIMESTRE]:[CUARTO TRIMESTRE]])</f>
        <v>100</v>
      </c>
      <c r="J211" s="54">
        <v>300</v>
      </c>
      <c r="K211" s="54">
        <f>+Tabla13[[#This Row],[PRIMER TRIMESTRE]]*Tabla13[[#This Row],[PRECIO UNITARIO ESTIMADO]]</f>
        <v>30000</v>
      </c>
      <c r="L211" s="54">
        <f>+Tabla13[[#This Row],[SEGUNDO TRIMESTRE]]*Tabla13[[#This Row],[PRECIO UNITARIO ESTIMADO]]</f>
        <v>0</v>
      </c>
      <c r="M211" s="54">
        <f>+Tabla13[[#This Row],[TERCER TRIMESTRE]]*Tabla13[[#This Row],[PRECIO UNITARIO ESTIMADO]]</f>
        <v>0</v>
      </c>
      <c r="N211" s="54">
        <f>+Tabla13[[#This Row],[CUARTO TRIMESTRE]]*Tabla13[[#This Row],[PRECIO UNITARIO ESTIMADO]]</f>
        <v>0</v>
      </c>
      <c r="O211" s="52">
        <f>+Tabla13[[#This Row],[CANTIDAD TOTAL]]*Tabla13[[#This Row],[PRECIO UNITARIO ESTIMADO]]</f>
        <v>30000</v>
      </c>
      <c r="P211" s="49">
        <f>SUM(O211:O286)</f>
        <v>2851850</v>
      </c>
      <c r="Q211" s="50" t="s">
        <v>17</v>
      </c>
      <c r="R211" s="50" t="s">
        <v>62</v>
      </c>
      <c r="S211" s="54"/>
      <c r="T211" s="48" t="s">
        <v>112</v>
      </c>
      <c r="Y211" s="25"/>
    </row>
    <row r="212" spans="1:25" s="24" customFormat="1" ht="72" x14ac:dyDescent="0.25">
      <c r="A212" s="47" t="s">
        <v>58</v>
      </c>
      <c r="B212" s="47" t="s">
        <v>72</v>
      </c>
      <c r="C212" s="47" t="s">
        <v>77</v>
      </c>
      <c r="D212" s="50" t="s">
        <v>127</v>
      </c>
      <c r="E212" s="50"/>
      <c r="F212" s="50">
        <v>100</v>
      </c>
      <c r="G212" s="50"/>
      <c r="H212" s="50"/>
      <c r="I212" s="50">
        <f>+SUM(Tabla13[[#This Row],[PRIMER TRIMESTRE]:[CUARTO TRIMESTRE]])</f>
        <v>100</v>
      </c>
      <c r="J212" s="54">
        <v>150</v>
      </c>
      <c r="K212" s="54">
        <f>+Tabla13[[#This Row],[PRIMER TRIMESTRE]]*Tabla13[[#This Row],[PRECIO UNITARIO ESTIMADO]]</f>
        <v>0</v>
      </c>
      <c r="L212" s="54">
        <f>+Tabla13[[#This Row],[SEGUNDO TRIMESTRE]]*Tabla13[[#This Row],[PRECIO UNITARIO ESTIMADO]]</f>
        <v>15000</v>
      </c>
      <c r="M212" s="54">
        <f>+Tabla13[[#This Row],[TERCER TRIMESTRE]]*Tabla13[[#This Row],[PRECIO UNITARIO ESTIMADO]]</f>
        <v>0</v>
      </c>
      <c r="N212" s="54">
        <f>+Tabla13[[#This Row],[CUARTO TRIMESTRE]]*Tabla13[[#This Row],[PRECIO UNITARIO ESTIMADO]]</f>
        <v>0</v>
      </c>
      <c r="O212" s="52">
        <f>+Tabla13[[#This Row],[CANTIDAD TOTAL]]*Tabla13[[#This Row],[PRECIO UNITARIO ESTIMADO]]</f>
        <v>15000</v>
      </c>
      <c r="P212" s="49"/>
      <c r="Q212" s="50" t="s">
        <v>17</v>
      </c>
      <c r="R212" s="50" t="s">
        <v>62</v>
      </c>
      <c r="S212" s="54"/>
      <c r="T212" s="48" t="s">
        <v>112</v>
      </c>
      <c r="Y212" s="25"/>
    </row>
    <row r="213" spans="1:25" s="24" customFormat="1" ht="90" x14ac:dyDescent="0.25">
      <c r="A213" s="47" t="s">
        <v>58</v>
      </c>
      <c r="B213" s="47" t="s">
        <v>72</v>
      </c>
      <c r="C213" s="47" t="s">
        <v>84</v>
      </c>
      <c r="D213" s="50" t="s">
        <v>69</v>
      </c>
      <c r="E213" s="50">
        <v>600</v>
      </c>
      <c r="F213" s="50">
        <v>400</v>
      </c>
      <c r="G213" s="50"/>
      <c r="H213" s="50"/>
      <c r="I213" s="50">
        <f>+SUM(Tabla13[[#This Row],[PRIMER TRIMESTRE]:[CUARTO TRIMESTRE]])</f>
        <v>1000</v>
      </c>
      <c r="J213" s="54">
        <v>300</v>
      </c>
      <c r="K213" s="54">
        <f>+Tabla13[[#This Row],[PRIMER TRIMESTRE]]*Tabla13[[#This Row],[PRECIO UNITARIO ESTIMADO]]</f>
        <v>180000</v>
      </c>
      <c r="L213" s="54">
        <f>+Tabla13[[#This Row],[SEGUNDO TRIMESTRE]]*Tabla13[[#This Row],[PRECIO UNITARIO ESTIMADO]]</f>
        <v>120000</v>
      </c>
      <c r="M213" s="54">
        <f>+Tabla13[[#This Row],[TERCER TRIMESTRE]]*Tabla13[[#This Row],[PRECIO UNITARIO ESTIMADO]]</f>
        <v>0</v>
      </c>
      <c r="N213" s="54">
        <f>+Tabla13[[#This Row],[CUARTO TRIMESTRE]]*Tabla13[[#This Row],[PRECIO UNITARIO ESTIMADO]]</f>
        <v>0</v>
      </c>
      <c r="O213" s="52">
        <f>+Tabla13[[#This Row],[CANTIDAD TOTAL]]*Tabla13[[#This Row],[PRECIO UNITARIO ESTIMADO]]</f>
        <v>300000</v>
      </c>
      <c r="P213" s="49"/>
      <c r="Q213" s="50" t="s">
        <v>16</v>
      </c>
      <c r="R213" s="50" t="s">
        <v>62</v>
      </c>
      <c r="S213" s="54"/>
      <c r="T213" s="48" t="s">
        <v>115</v>
      </c>
      <c r="Y213" s="25"/>
    </row>
    <row r="214" spans="1:25" s="24" customFormat="1" ht="90" x14ac:dyDescent="0.25">
      <c r="A214" s="47" t="s">
        <v>58</v>
      </c>
      <c r="B214" s="47" t="s">
        <v>72</v>
      </c>
      <c r="C214" s="47" t="s">
        <v>79</v>
      </c>
      <c r="D214" s="50" t="s">
        <v>69</v>
      </c>
      <c r="E214" s="50">
        <v>50</v>
      </c>
      <c r="F214" s="50"/>
      <c r="G214" s="50"/>
      <c r="H214" s="50"/>
      <c r="I214" s="50">
        <f>+SUM(Tabla13[[#This Row],[PRIMER TRIMESTRE]:[CUARTO TRIMESTRE]])</f>
        <v>50</v>
      </c>
      <c r="J214" s="54">
        <v>300</v>
      </c>
      <c r="K214" s="54">
        <f>+Tabla13[[#This Row],[PRIMER TRIMESTRE]]*Tabla13[[#This Row],[PRECIO UNITARIO ESTIMADO]]</f>
        <v>15000</v>
      </c>
      <c r="L214" s="54">
        <f>+Tabla13[[#This Row],[SEGUNDO TRIMESTRE]]*Tabla13[[#This Row],[PRECIO UNITARIO ESTIMADO]]</f>
        <v>0</v>
      </c>
      <c r="M214" s="54">
        <f>+Tabla13[[#This Row],[TERCER TRIMESTRE]]*Tabla13[[#This Row],[PRECIO UNITARIO ESTIMADO]]</f>
        <v>0</v>
      </c>
      <c r="N214" s="54">
        <f>+Tabla13[[#This Row],[CUARTO TRIMESTRE]]*Tabla13[[#This Row],[PRECIO UNITARIO ESTIMADO]]</f>
        <v>0</v>
      </c>
      <c r="O214" s="52">
        <f>+Tabla13[[#This Row],[CANTIDAD TOTAL]]*Tabla13[[#This Row],[PRECIO UNITARIO ESTIMADO]]</f>
        <v>15000</v>
      </c>
      <c r="P214" s="49"/>
      <c r="Q214" s="50" t="s">
        <v>17</v>
      </c>
      <c r="R214" s="50" t="s">
        <v>62</v>
      </c>
      <c r="S214" s="54"/>
      <c r="T214" s="48" t="s">
        <v>113</v>
      </c>
      <c r="Y214" s="25"/>
    </row>
    <row r="215" spans="1:25" s="24" customFormat="1" ht="90" x14ac:dyDescent="0.25">
      <c r="A215" s="47" t="s">
        <v>58</v>
      </c>
      <c r="B215" s="47" t="s">
        <v>72</v>
      </c>
      <c r="C215" s="47" t="s">
        <v>80</v>
      </c>
      <c r="D215" s="50" t="s">
        <v>69</v>
      </c>
      <c r="E215" s="50">
        <v>70</v>
      </c>
      <c r="F215" s="50">
        <v>70</v>
      </c>
      <c r="G215" s="50"/>
      <c r="H215" s="50"/>
      <c r="I215" s="50">
        <f>+SUM(Tabla13[[#This Row],[PRIMER TRIMESTRE]:[CUARTO TRIMESTRE]])</f>
        <v>140</v>
      </c>
      <c r="J215" s="54">
        <v>300</v>
      </c>
      <c r="K215" s="54">
        <f>+Tabla13[[#This Row],[PRIMER TRIMESTRE]]*Tabla13[[#This Row],[PRECIO UNITARIO ESTIMADO]]</f>
        <v>21000</v>
      </c>
      <c r="L215" s="54">
        <f>+Tabla13[[#This Row],[SEGUNDO TRIMESTRE]]*Tabla13[[#This Row],[PRECIO UNITARIO ESTIMADO]]</f>
        <v>21000</v>
      </c>
      <c r="M215" s="54">
        <f>+Tabla13[[#This Row],[TERCER TRIMESTRE]]*Tabla13[[#This Row],[PRECIO UNITARIO ESTIMADO]]</f>
        <v>0</v>
      </c>
      <c r="N215" s="54">
        <f>+Tabla13[[#This Row],[CUARTO TRIMESTRE]]*Tabla13[[#This Row],[PRECIO UNITARIO ESTIMADO]]</f>
        <v>0</v>
      </c>
      <c r="O215" s="52">
        <f>+Tabla13[[#This Row],[CANTIDAD TOTAL]]*Tabla13[[#This Row],[PRECIO UNITARIO ESTIMADO]]</f>
        <v>42000</v>
      </c>
      <c r="P215" s="49"/>
      <c r="Q215" s="50" t="s">
        <v>17</v>
      </c>
      <c r="R215" s="50" t="s">
        <v>62</v>
      </c>
      <c r="S215" s="54"/>
      <c r="T215" s="48" t="s">
        <v>113</v>
      </c>
      <c r="Y215" s="25"/>
    </row>
    <row r="216" spans="1:25" s="24" customFormat="1" ht="36" x14ac:dyDescent="0.25">
      <c r="A216" s="47" t="s">
        <v>58</v>
      </c>
      <c r="B216" s="47" t="s">
        <v>72</v>
      </c>
      <c r="C216" s="47" t="s">
        <v>83</v>
      </c>
      <c r="D216" s="50" t="s">
        <v>69</v>
      </c>
      <c r="E216" s="50">
        <v>65</v>
      </c>
      <c r="F216" s="50">
        <v>65</v>
      </c>
      <c r="G216" s="50"/>
      <c r="H216" s="50"/>
      <c r="I216" s="50">
        <f>+SUM(Tabla13[[#This Row],[PRIMER TRIMESTRE]:[CUARTO TRIMESTRE]])</f>
        <v>130</v>
      </c>
      <c r="J216" s="54">
        <v>150</v>
      </c>
      <c r="K216" s="54">
        <f>+Tabla13[[#This Row],[PRIMER TRIMESTRE]]*Tabla13[[#This Row],[PRECIO UNITARIO ESTIMADO]]</f>
        <v>9750</v>
      </c>
      <c r="L216" s="54">
        <f>+Tabla13[[#This Row],[SEGUNDO TRIMESTRE]]*Tabla13[[#This Row],[PRECIO UNITARIO ESTIMADO]]</f>
        <v>9750</v>
      </c>
      <c r="M216" s="54">
        <f>+Tabla13[[#This Row],[TERCER TRIMESTRE]]*Tabla13[[#This Row],[PRECIO UNITARIO ESTIMADO]]</f>
        <v>0</v>
      </c>
      <c r="N216" s="54">
        <f>+Tabla13[[#This Row],[CUARTO TRIMESTRE]]*Tabla13[[#This Row],[PRECIO UNITARIO ESTIMADO]]</f>
        <v>0</v>
      </c>
      <c r="O216" s="52">
        <f>+Tabla13[[#This Row],[CANTIDAD TOTAL]]*Tabla13[[#This Row],[PRECIO UNITARIO ESTIMADO]]</f>
        <v>19500</v>
      </c>
      <c r="P216" s="49"/>
      <c r="Q216" s="50" t="s">
        <v>17</v>
      </c>
      <c r="R216" s="50" t="s">
        <v>62</v>
      </c>
      <c r="S216" s="54"/>
      <c r="T216" s="48" t="s">
        <v>114</v>
      </c>
      <c r="Y216" s="25"/>
    </row>
    <row r="217" spans="1:25" s="24" customFormat="1" ht="72" x14ac:dyDescent="0.25">
      <c r="A217" s="47" t="s">
        <v>58</v>
      </c>
      <c r="B217" s="47" t="s">
        <v>72</v>
      </c>
      <c r="C217" s="47" t="s">
        <v>110</v>
      </c>
      <c r="D217" s="50" t="s">
        <v>69</v>
      </c>
      <c r="E217" s="50">
        <v>100</v>
      </c>
      <c r="F217" s="50">
        <v>100</v>
      </c>
      <c r="G217" s="50"/>
      <c r="H217" s="50"/>
      <c r="I217" s="50">
        <f>+SUM(Tabla13[[#This Row],[PRIMER TRIMESTRE]:[CUARTO TRIMESTRE]])</f>
        <v>200</v>
      </c>
      <c r="J217" s="54">
        <v>300</v>
      </c>
      <c r="K217" s="54">
        <f>+Tabla13[[#This Row],[PRIMER TRIMESTRE]]*Tabla13[[#This Row],[PRECIO UNITARIO ESTIMADO]]</f>
        <v>30000</v>
      </c>
      <c r="L217" s="54">
        <f>+Tabla13[[#This Row],[SEGUNDO TRIMESTRE]]*Tabla13[[#This Row],[PRECIO UNITARIO ESTIMADO]]</f>
        <v>30000</v>
      </c>
      <c r="M217" s="54">
        <f>+Tabla13[[#This Row],[TERCER TRIMESTRE]]*Tabla13[[#This Row],[PRECIO UNITARIO ESTIMADO]]</f>
        <v>0</v>
      </c>
      <c r="N217" s="54">
        <f>+Tabla13[[#This Row],[CUARTO TRIMESTRE]]*Tabla13[[#This Row],[PRECIO UNITARIO ESTIMADO]]</f>
        <v>0</v>
      </c>
      <c r="O217" s="52">
        <f>+Tabla13[[#This Row],[CANTIDAD TOTAL]]*Tabla13[[#This Row],[PRECIO UNITARIO ESTIMADO]]</f>
        <v>60000</v>
      </c>
      <c r="P217" s="49"/>
      <c r="Q217" s="50" t="s">
        <v>17</v>
      </c>
      <c r="R217" s="50" t="s">
        <v>62</v>
      </c>
      <c r="S217" s="54"/>
      <c r="T217" s="48" t="s">
        <v>135</v>
      </c>
      <c r="Y217" s="25"/>
    </row>
    <row r="218" spans="1:25" s="24" customFormat="1" ht="72" x14ac:dyDescent="0.25">
      <c r="A218" s="47" t="s">
        <v>58</v>
      </c>
      <c r="B218" s="47" t="s">
        <v>72</v>
      </c>
      <c r="C218" s="47" t="s">
        <v>111</v>
      </c>
      <c r="D218" s="50" t="s">
        <v>69</v>
      </c>
      <c r="E218" s="50"/>
      <c r="F218" s="50"/>
      <c r="G218" s="50">
        <v>60</v>
      </c>
      <c r="H218" s="50">
        <v>60</v>
      </c>
      <c r="I218" s="50">
        <f>+SUM(Tabla13[[#This Row],[PRIMER TRIMESTRE]:[CUARTO TRIMESTRE]])</f>
        <v>120</v>
      </c>
      <c r="J218" s="54">
        <v>300</v>
      </c>
      <c r="K218" s="54">
        <f>+Tabla13[[#This Row],[PRIMER TRIMESTRE]]*Tabla13[[#This Row],[PRECIO UNITARIO ESTIMADO]]</f>
        <v>0</v>
      </c>
      <c r="L218" s="54">
        <f>+Tabla13[[#This Row],[SEGUNDO TRIMESTRE]]*Tabla13[[#This Row],[PRECIO UNITARIO ESTIMADO]]</f>
        <v>0</v>
      </c>
      <c r="M218" s="54">
        <f>+Tabla13[[#This Row],[TERCER TRIMESTRE]]*Tabla13[[#This Row],[PRECIO UNITARIO ESTIMADO]]</f>
        <v>18000</v>
      </c>
      <c r="N218" s="54">
        <f>+Tabla13[[#This Row],[CUARTO TRIMESTRE]]*Tabla13[[#This Row],[PRECIO UNITARIO ESTIMADO]]</f>
        <v>18000</v>
      </c>
      <c r="O218" s="52">
        <f>+Tabla13[[#This Row],[CANTIDAD TOTAL]]*Tabla13[[#This Row],[PRECIO UNITARIO ESTIMADO]]</f>
        <v>36000</v>
      </c>
      <c r="P218" s="49"/>
      <c r="Q218" s="50" t="s">
        <v>17</v>
      </c>
      <c r="R218" s="50" t="s">
        <v>62</v>
      </c>
      <c r="S218" s="54"/>
      <c r="T218" s="48" t="s">
        <v>125</v>
      </c>
      <c r="Y218" s="25"/>
    </row>
    <row r="219" spans="1:25" s="24" customFormat="1" ht="54" x14ac:dyDescent="0.25">
      <c r="A219" s="47" t="s">
        <v>58</v>
      </c>
      <c r="B219" s="47" t="s">
        <v>72</v>
      </c>
      <c r="C219" s="47" t="s">
        <v>87</v>
      </c>
      <c r="D219" s="50" t="s">
        <v>69</v>
      </c>
      <c r="E219" s="50">
        <v>200</v>
      </c>
      <c r="F219" s="50">
        <v>200</v>
      </c>
      <c r="G219" s="50">
        <v>200</v>
      </c>
      <c r="H219" s="50">
        <v>200</v>
      </c>
      <c r="I219" s="50">
        <f>+SUM(Tabla13[[#This Row],[PRIMER TRIMESTRE]:[CUARTO TRIMESTRE]])</f>
        <v>800</v>
      </c>
      <c r="J219" s="54">
        <v>150</v>
      </c>
      <c r="K219" s="54">
        <f>+Tabla13[[#This Row],[PRIMER TRIMESTRE]]*Tabla13[[#This Row],[PRECIO UNITARIO ESTIMADO]]</f>
        <v>30000</v>
      </c>
      <c r="L219" s="54">
        <f>+Tabla13[[#This Row],[SEGUNDO TRIMESTRE]]*Tabla13[[#This Row],[PRECIO UNITARIO ESTIMADO]]</f>
        <v>30000</v>
      </c>
      <c r="M219" s="54">
        <f>+Tabla13[[#This Row],[TERCER TRIMESTRE]]*Tabla13[[#This Row],[PRECIO UNITARIO ESTIMADO]]</f>
        <v>30000</v>
      </c>
      <c r="N219" s="54">
        <f>+Tabla13[[#This Row],[CUARTO TRIMESTRE]]*Tabla13[[#This Row],[PRECIO UNITARIO ESTIMADO]]</f>
        <v>30000</v>
      </c>
      <c r="O219" s="52">
        <f>+Tabla13[[#This Row],[CANTIDAD TOTAL]]*Tabla13[[#This Row],[PRECIO UNITARIO ESTIMADO]]</f>
        <v>120000</v>
      </c>
      <c r="P219" s="49"/>
      <c r="Q219" s="50" t="s">
        <v>16</v>
      </c>
      <c r="R219" s="50" t="s">
        <v>62</v>
      </c>
      <c r="S219" s="54"/>
      <c r="T219" s="48" t="s">
        <v>129</v>
      </c>
      <c r="Y219" s="25"/>
    </row>
    <row r="220" spans="1:25" s="24" customFormat="1" ht="54" x14ac:dyDescent="0.25">
      <c r="A220" s="47" t="s">
        <v>58</v>
      </c>
      <c r="B220" s="47" t="s">
        <v>72</v>
      </c>
      <c r="C220" s="47" t="s">
        <v>88</v>
      </c>
      <c r="D220" s="50" t="s">
        <v>69</v>
      </c>
      <c r="E220" s="50"/>
      <c r="F220" s="50"/>
      <c r="G220" s="50">
        <v>100</v>
      </c>
      <c r="H220" s="50"/>
      <c r="I220" s="50">
        <f>+SUM(Tabla13[[#This Row],[PRIMER TRIMESTRE]:[CUARTO TRIMESTRE]])</f>
        <v>100</v>
      </c>
      <c r="J220" s="54">
        <v>300</v>
      </c>
      <c r="K220" s="54">
        <f>+Tabla13[[#This Row],[PRIMER TRIMESTRE]]*Tabla13[[#This Row],[PRECIO UNITARIO ESTIMADO]]</f>
        <v>0</v>
      </c>
      <c r="L220" s="54">
        <f>+Tabla13[[#This Row],[SEGUNDO TRIMESTRE]]*Tabla13[[#This Row],[PRECIO UNITARIO ESTIMADO]]</f>
        <v>0</v>
      </c>
      <c r="M220" s="54">
        <f>+Tabla13[[#This Row],[TERCER TRIMESTRE]]*Tabla13[[#This Row],[PRECIO UNITARIO ESTIMADO]]</f>
        <v>30000</v>
      </c>
      <c r="N220" s="54">
        <f>+Tabla13[[#This Row],[CUARTO TRIMESTRE]]*Tabla13[[#This Row],[PRECIO UNITARIO ESTIMADO]]</f>
        <v>0</v>
      </c>
      <c r="O220" s="52">
        <f>+Tabla13[[#This Row],[CANTIDAD TOTAL]]*Tabla13[[#This Row],[PRECIO UNITARIO ESTIMADO]]</f>
        <v>30000</v>
      </c>
      <c r="P220" s="49"/>
      <c r="Q220" s="50" t="s">
        <v>17</v>
      </c>
      <c r="R220" s="50" t="s">
        <v>62</v>
      </c>
      <c r="S220" s="54"/>
      <c r="T220" s="48" t="s">
        <v>130</v>
      </c>
      <c r="Y220" s="25"/>
    </row>
    <row r="221" spans="1:25" s="24" customFormat="1" ht="54" x14ac:dyDescent="0.25">
      <c r="A221" s="47" t="s">
        <v>58</v>
      </c>
      <c r="B221" s="47" t="s">
        <v>72</v>
      </c>
      <c r="C221" s="47" t="s">
        <v>90</v>
      </c>
      <c r="D221" s="50" t="s">
        <v>69</v>
      </c>
      <c r="E221" s="50"/>
      <c r="F221" s="50">
        <v>75</v>
      </c>
      <c r="G221" s="50"/>
      <c r="H221" s="50">
        <v>75</v>
      </c>
      <c r="I221" s="50">
        <f>+SUM(Tabla13[[#This Row],[PRIMER TRIMESTRE]:[CUARTO TRIMESTRE]])</f>
        <v>150</v>
      </c>
      <c r="J221" s="54">
        <v>300</v>
      </c>
      <c r="K221" s="54">
        <f>+Tabla13[[#This Row],[PRIMER TRIMESTRE]]*Tabla13[[#This Row],[PRECIO UNITARIO ESTIMADO]]</f>
        <v>0</v>
      </c>
      <c r="L221" s="54">
        <f>+Tabla13[[#This Row],[SEGUNDO TRIMESTRE]]*Tabla13[[#This Row],[PRECIO UNITARIO ESTIMADO]]</f>
        <v>22500</v>
      </c>
      <c r="M221" s="54">
        <f>+Tabla13[[#This Row],[TERCER TRIMESTRE]]*Tabla13[[#This Row],[PRECIO UNITARIO ESTIMADO]]</f>
        <v>0</v>
      </c>
      <c r="N221" s="54">
        <f>+Tabla13[[#This Row],[CUARTO TRIMESTRE]]*Tabla13[[#This Row],[PRECIO UNITARIO ESTIMADO]]</f>
        <v>22500</v>
      </c>
      <c r="O221" s="52">
        <f>+Tabla13[[#This Row],[CANTIDAD TOTAL]]*Tabla13[[#This Row],[PRECIO UNITARIO ESTIMADO]]</f>
        <v>45000</v>
      </c>
      <c r="P221" s="49"/>
      <c r="Q221" s="50" t="s">
        <v>17</v>
      </c>
      <c r="R221" s="50" t="s">
        <v>62</v>
      </c>
      <c r="S221" s="54"/>
      <c r="T221" s="48" t="s">
        <v>132</v>
      </c>
      <c r="Y221" s="25"/>
    </row>
    <row r="222" spans="1:25" s="24" customFormat="1" ht="54" x14ac:dyDescent="0.25">
      <c r="A222" s="47" t="s">
        <v>58</v>
      </c>
      <c r="B222" s="47" t="s">
        <v>72</v>
      </c>
      <c r="C222" s="47" t="s">
        <v>91</v>
      </c>
      <c r="D222" s="50" t="s">
        <v>69</v>
      </c>
      <c r="E222" s="50">
        <v>300</v>
      </c>
      <c r="F222" s="50"/>
      <c r="G222" s="50"/>
      <c r="H222" s="50"/>
      <c r="I222" s="50">
        <f>+SUM(Tabla13[[#This Row],[PRIMER TRIMESTRE]:[CUARTO TRIMESTRE]])</f>
        <v>300</v>
      </c>
      <c r="J222" s="54">
        <v>150</v>
      </c>
      <c r="K222" s="54">
        <f>+Tabla13[[#This Row],[PRIMER TRIMESTRE]]*Tabla13[[#This Row],[PRECIO UNITARIO ESTIMADO]]</f>
        <v>45000</v>
      </c>
      <c r="L222" s="54">
        <f>+Tabla13[[#This Row],[SEGUNDO TRIMESTRE]]*Tabla13[[#This Row],[PRECIO UNITARIO ESTIMADO]]</f>
        <v>0</v>
      </c>
      <c r="M222" s="54">
        <f>+Tabla13[[#This Row],[TERCER TRIMESTRE]]*Tabla13[[#This Row],[PRECIO UNITARIO ESTIMADO]]</f>
        <v>0</v>
      </c>
      <c r="N222" s="54">
        <f>+Tabla13[[#This Row],[CUARTO TRIMESTRE]]*Tabla13[[#This Row],[PRECIO UNITARIO ESTIMADO]]</f>
        <v>0</v>
      </c>
      <c r="O222" s="52">
        <f>+Tabla13[[#This Row],[CANTIDAD TOTAL]]*Tabla13[[#This Row],[PRECIO UNITARIO ESTIMADO]]</f>
        <v>45000</v>
      </c>
      <c r="P222" s="49"/>
      <c r="Q222" s="50" t="s">
        <v>17</v>
      </c>
      <c r="R222" s="50" t="s">
        <v>62</v>
      </c>
      <c r="S222" s="54"/>
      <c r="T222" s="48" t="s">
        <v>117</v>
      </c>
      <c r="Y222" s="25"/>
    </row>
    <row r="223" spans="1:25" s="26" customFormat="1" ht="54" x14ac:dyDescent="0.25">
      <c r="A223" s="47" t="s">
        <v>58</v>
      </c>
      <c r="B223" s="47" t="s">
        <v>72</v>
      </c>
      <c r="C223" s="47" t="s">
        <v>92</v>
      </c>
      <c r="D223" s="50" t="s">
        <v>69</v>
      </c>
      <c r="E223" s="50">
        <v>100</v>
      </c>
      <c r="F223" s="50"/>
      <c r="G223" s="50"/>
      <c r="H223" s="50"/>
      <c r="I223" s="50">
        <f>+SUM(Tabla13[[#This Row],[PRIMER TRIMESTRE]:[CUARTO TRIMESTRE]])</f>
        <v>100</v>
      </c>
      <c r="J223" s="54">
        <v>150</v>
      </c>
      <c r="K223" s="54">
        <f>+Tabla13[[#This Row],[PRIMER TRIMESTRE]]*Tabla13[[#This Row],[PRECIO UNITARIO ESTIMADO]]</f>
        <v>15000</v>
      </c>
      <c r="L223" s="54">
        <f>+Tabla13[[#This Row],[SEGUNDO TRIMESTRE]]*Tabla13[[#This Row],[PRECIO UNITARIO ESTIMADO]]</f>
        <v>0</v>
      </c>
      <c r="M223" s="54">
        <f>+Tabla13[[#This Row],[TERCER TRIMESTRE]]*Tabla13[[#This Row],[PRECIO UNITARIO ESTIMADO]]</f>
        <v>0</v>
      </c>
      <c r="N223" s="54">
        <f>+Tabla13[[#This Row],[CUARTO TRIMESTRE]]*Tabla13[[#This Row],[PRECIO UNITARIO ESTIMADO]]</f>
        <v>0</v>
      </c>
      <c r="O223" s="52">
        <f>+Tabla13[[#This Row],[CANTIDAD TOTAL]]*Tabla13[[#This Row],[PRECIO UNITARIO ESTIMADO]]</f>
        <v>15000</v>
      </c>
      <c r="P223" s="49"/>
      <c r="Q223" s="50" t="s">
        <v>17</v>
      </c>
      <c r="R223" s="50" t="s">
        <v>62</v>
      </c>
      <c r="S223" s="54"/>
      <c r="T223" s="48" t="s">
        <v>118</v>
      </c>
      <c r="Y223" s="27"/>
    </row>
    <row r="224" spans="1:25" s="26" customFormat="1" ht="54" x14ac:dyDescent="0.25">
      <c r="A224" s="47" t="s">
        <v>58</v>
      </c>
      <c r="B224" s="47" t="s">
        <v>72</v>
      </c>
      <c r="C224" s="47" t="s">
        <v>97</v>
      </c>
      <c r="D224" s="50" t="s">
        <v>69</v>
      </c>
      <c r="E224" s="50"/>
      <c r="F224" s="50"/>
      <c r="G224" s="50">
        <v>75</v>
      </c>
      <c r="H224" s="50"/>
      <c r="I224" s="50">
        <f>+SUM(Tabla13[[#This Row],[PRIMER TRIMESTRE]:[CUARTO TRIMESTRE]])</f>
        <v>75</v>
      </c>
      <c r="J224" s="54">
        <v>300</v>
      </c>
      <c r="K224" s="54">
        <f>+Tabla13[[#This Row],[PRIMER TRIMESTRE]]*Tabla13[[#This Row],[PRECIO UNITARIO ESTIMADO]]</f>
        <v>0</v>
      </c>
      <c r="L224" s="54">
        <f>+Tabla13[[#This Row],[SEGUNDO TRIMESTRE]]*Tabla13[[#This Row],[PRECIO UNITARIO ESTIMADO]]</f>
        <v>0</v>
      </c>
      <c r="M224" s="54">
        <f>+Tabla13[[#This Row],[TERCER TRIMESTRE]]*Tabla13[[#This Row],[PRECIO UNITARIO ESTIMADO]]</f>
        <v>22500</v>
      </c>
      <c r="N224" s="54">
        <f>+Tabla13[[#This Row],[CUARTO TRIMESTRE]]*Tabla13[[#This Row],[PRECIO UNITARIO ESTIMADO]]</f>
        <v>0</v>
      </c>
      <c r="O224" s="52">
        <f>+Tabla13[[#This Row],[CANTIDAD TOTAL]]*Tabla13[[#This Row],[PRECIO UNITARIO ESTIMADO]]</f>
        <v>22500</v>
      </c>
      <c r="P224" s="49"/>
      <c r="Q224" s="50" t="s">
        <v>16</v>
      </c>
      <c r="R224" s="50" t="s">
        <v>62</v>
      </c>
      <c r="S224" s="54"/>
      <c r="T224" s="48" t="s">
        <v>134</v>
      </c>
      <c r="Y224" s="27"/>
    </row>
    <row r="225" spans="1:25" s="26" customFormat="1" ht="68.25" customHeight="1" x14ac:dyDescent="0.25">
      <c r="A225" s="47" t="s">
        <v>58</v>
      </c>
      <c r="B225" s="47" t="s">
        <v>72</v>
      </c>
      <c r="C225" s="47" t="s">
        <v>99</v>
      </c>
      <c r="D225" s="50" t="s">
        <v>69</v>
      </c>
      <c r="E225" s="50">
        <v>50</v>
      </c>
      <c r="F225" s="50"/>
      <c r="G225" s="50"/>
      <c r="H225" s="50"/>
      <c r="I225" s="50">
        <f>+SUM(Tabla13[[#This Row],[PRIMER TRIMESTRE]:[CUARTO TRIMESTRE]])</f>
        <v>50</v>
      </c>
      <c r="J225" s="54">
        <v>150</v>
      </c>
      <c r="K225" s="54">
        <f>+Tabla13[[#This Row],[PRIMER TRIMESTRE]]*Tabla13[[#This Row],[PRECIO UNITARIO ESTIMADO]]</f>
        <v>7500</v>
      </c>
      <c r="L225" s="54">
        <f>+Tabla13[[#This Row],[SEGUNDO TRIMESTRE]]*Tabla13[[#This Row],[PRECIO UNITARIO ESTIMADO]]</f>
        <v>0</v>
      </c>
      <c r="M225" s="54">
        <f>+Tabla13[[#This Row],[TERCER TRIMESTRE]]*Tabla13[[#This Row],[PRECIO UNITARIO ESTIMADO]]</f>
        <v>0</v>
      </c>
      <c r="N225" s="54">
        <f>+Tabla13[[#This Row],[CUARTO TRIMESTRE]]*Tabla13[[#This Row],[PRECIO UNITARIO ESTIMADO]]</f>
        <v>0</v>
      </c>
      <c r="O225" s="52">
        <f>+Tabla13[[#This Row],[CANTIDAD TOTAL]]*Tabla13[[#This Row],[PRECIO UNITARIO ESTIMADO]]</f>
        <v>7500</v>
      </c>
      <c r="P225" s="49"/>
      <c r="Q225" s="50" t="s">
        <v>17</v>
      </c>
      <c r="R225" s="50" t="s">
        <v>62</v>
      </c>
      <c r="S225" s="54"/>
      <c r="T225" s="48" t="s">
        <v>136</v>
      </c>
      <c r="Y225" s="27"/>
    </row>
    <row r="226" spans="1:25" s="26" customFormat="1" ht="54" x14ac:dyDescent="0.25">
      <c r="A226" s="47" t="s">
        <v>58</v>
      </c>
      <c r="B226" s="47" t="s">
        <v>72</v>
      </c>
      <c r="C226" s="47" t="s">
        <v>100</v>
      </c>
      <c r="D226" s="50" t="s">
        <v>69</v>
      </c>
      <c r="E226" s="50"/>
      <c r="F226" s="50">
        <v>50</v>
      </c>
      <c r="G226" s="50"/>
      <c r="H226" s="50"/>
      <c r="I226" s="50">
        <f>+SUM(Tabla13[[#This Row],[PRIMER TRIMESTRE]:[CUARTO TRIMESTRE]])</f>
        <v>50</v>
      </c>
      <c r="J226" s="54">
        <v>300</v>
      </c>
      <c r="K226" s="54">
        <f>+Tabla13[[#This Row],[PRIMER TRIMESTRE]]*Tabla13[[#This Row],[PRECIO UNITARIO ESTIMADO]]</f>
        <v>0</v>
      </c>
      <c r="L226" s="54">
        <f>+Tabla13[[#This Row],[SEGUNDO TRIMESTRE]]*Tabla13[[#This Row],[PRECIO UNITARIO ESTIMADO]]</f>
        <v>15000</v>
      </c>
      <c r="M226" s="54">
        <f>+Tabla13[[#This Row],[TERCER TRIMESTRE]]*Tabla13[[#This Row],[PRECIO UNITARIO ESTIMADO]]</f>
        <v>0</v>
      </c>
      <c r="N226" s="54">
        <f>+Tabla13[[#This Row],[CUARTO TRIMESTRE]]*Tabla13[[#This Row],[PRECIO UNITARIO ESTIMADO]]</f>
        <v>0</v>
      </c>
      <c r="O226" s="52">
        <f>+Tabla13[[#This Row],[CANTIDAD TOTAL]]*Tabla13[[#This Row],[PRECIO UNITARIO ESTIMADO]]</f>
        <v>15000</v>
      </c>
      <c r="P226" s="49"/>
      <c r="Q226" s="50" t="s">
        <v>17</v>
      </c>
      <c r="R226" s="50" t="s">
        <v>62</v>
      </c>
      <c r="S226" s="54"/>
      <c r="T226" s="48" t="s">
        <v>136</v>
      </c>
      <c r="Y226" s="27"/>
    </row>
    <row r="227" spans="1:25" s="26" customFormat="1" ht="72" x14ac:dyDescent="0.25">
      <c r="A227" s="47" t="s">
        <v>58</v>
      </c>
      <c r="B227" s="47" t="s">
        <v>72</v>
      </c>
      <c r="C227" s="47" t="s">
        <v>101</v>
      </c>
      <c r="D227" s="50" t="s">
        <v>69</v>
      </c>
      <c r="E227" s="50">
        <v>50</v>
      </c>
      <c r="F227" s="50"/>
      <c r="G227" s="50">
        <v>50</v>
      </c>
      <c r="H227" s="50">
        <v>50</v>
      </c>
      <c r="I227" s="50">
        <f>+SUM(Tabla13[[#This Row],[PRIMER TRIMESTRE]:[CUARTO TRIMESTRE]])</f>
        <v>150</v>
      </c>
      <c r="J227" s="54">
        <v>300</v>
      </c>
      <c r="K227" s="54">
        <f>+Tabla13[[#This Row],[PRIMER TRIMESTRE]]*Tabla13[[#This Row],[PRECIO UNITARIO ESTIMADO]]</f>
        <v>15000</v>
      </c>
      <c r="L227" s="54">
        <f>+Tabla13[[#This Row],[SEGUNDO TRIMESTRE]]*Tabla13[[#This Row],[PRECIO UNITARIO ESTIMADO]]</f>
        <v>0</v>
      </c>
      <c r="M227" s="54">
        <f>+Tabla13[[#This Row],[TERCER TRIMESTRE]]*Tabla13[[#This Row],[PRECIO UNITARIO ESTIMADO]]</f>
        <v>15000</v>
      </c>
      <c r="N227" s="54">
        <f>+Tabla13[[#This Row],[CUARTO TRIMESTRE]]*Tabla13[[#This Row],[PRECIO UNITARIO ESTIMADO]]</f>
        <v>15000</v>
      </c>
      <c r="O227" s="52">
        <f>+Tabla13[[#This Row],[CANTIDAD TOTAL]]*Tabla13[[#This Row],[PRECIO UNITARIO ESTIMADO]]</f>
        <v>45000</v>
      </c>
      <c r="P227" s="49"/>
      <c r="Q227" s="50" t="s">
        <v>17</v>
      </c>
      <c r="R227" s="50" t="s">
        <v>62</v>
      </c>
      <c r="S227" s="54"/>
      <c r="T227" s="48" t="s">
        <v>136</v>
      </c>
      <c r="Y227" s="27"/>
    </row>
    <row r="228" spans="1:25" s="26" customFormat="1" ht="72" x14ac:dyDescent="0.25">
      <c r="A228" s="47" t="s">
        <v>58</v>
      </c>
      <c r="B228" s="47" t="s">
        <v>72</v>
      </c>
      <c r="C228" s="47" t="s">
        <v>102</v>
      </c>
      <c r="D228" s="50" t="s">
        <v>69</v>
      </c>
      <c r="E228" s="50">
        <v>75</v>
      </c>
      <c r="F228" s="50"/>
      <c r="G228" s="50"/>
      <c r="H228" s="50"/>
      <c r="I228" s="50">
        <f>+SUM(Tabla13[[#This Row],[PRIMER TRIMESTRE]:[CUARTO TRIMESTRE]])</f>
        <v>75</v>
      </c>
      <c r="J228" s="54">
        <v>300</v>
      </c>
      <c r="K228" s="54">
        <f>+Tabla13[[#This Row],[PRIMER TRIMESTRE]]*Tabla13[[#This Row],[PRECIO UNITARIO ESTIMADO]]</f>
        <v>22500</v>
      </c>
      <c r="L228" s="54">
        <f>+Tabla13[[#This Row],[SEGUNDO TRIMESTRE]]*Tabla13[[#This Row],[PRECIO UNITARIO ESTIMADO]]</f>
        <v>0</v>
      </c>
      <c r="M228" s="54">
        <f>+Tabla13[[#This Row],[TERCER TRIMESTRE]]*Tabla13[[#This Row],[PRECIO UNITARIO ESTIMADO]]</f>
        <v>0</v>
      </c>
      <c r="N228" s="54">
        <f>+Tabla13[[#This Row],[CUARTO TRIMESTRE]]*Tabla13[[#This Row],[PRECIO UNITARIO ESTIMADO]]</f>
        <v>0</v>
      </c>
      <c r="O228" s="52">
        <f>+Tabla13[[#This Row],[CANTIDAD TOTAL]]*Tabla13[[#This Row],[PRECIO UNITARIO ESTIMADO]]</f>
        <v>22500</v>
      </c>
      <c r="P228" s="49"/>
      <c r="Q228" s="50" t="s">
        <v>17</v>
      </c>
      <c r="R228" s="50" t="s">
        <v>62</v>
      </c>
      <c r="S228" s="54"/>
      <c r="T228" s="48" t="s">
        <v>120</v>
      </c>
      <c r="Y228" s="27"/>
    </row>
    <row r="229" spans="1:25" s="26" customFormat="1" ht="54" x14ac:dyDescent="0.25">
      <c r="A229" s="47" t="s">
        <v>58</v>
      </c>
      <c r="B229" s="47" t="s">
        <v>72</v>
      </c>
      <c r="C229" s="47" t="s">
        <v>103</v>
      </c>
      <c r="D229" s="50" t="s">
        <v>69</v>
      </c>
      <c r="E229" s="50"/>
      <c r="F229" s="50">
        <v>75</v>
      </c>
      <c r="G229" s="50"/>
      <c r="H229" s="50"/>
      <c r="I229" s="50">
        <f>+SUM(Tabla13[[#This Row],[PRIMER TRIMESTRE]:[CUARTO TRIMESTRE]])</f>
        <v>75</v>
      </c>
      <c r="J229" s="54">
        <v>300</v>
      </c>
      <c r="K229" s="54">
        <f>+Tabla13[[#This Row],[PRIMER TRIMESTRE]]*Tabla13[[#This Row],[PRECIO UNITARIO ESTIMADO]]</f>
        <v>0</v>
      </c>
      <c r="L229" s="54">
        <f>+Tabla13[[#This Row],[SEGUNDO TRIMESTRE]]*Tabla13[[#This Row],[PRECIO UNITARIO ESTIMADO]]</f>
        <v>22500</v>
      </c>
      <c r="M229" s="54">
        <f>+Tabla13[[#This Row],[TERCER TRIMESTRE]]*Tabla13[[#This Row],[PRECIO UNITARIO ESTIMADO]]</f>
        <v>0</v>
      </c>
      <c r="N229" s="54">
        <f>+Tabla13[[#This Row],[CUARTO TRIMESTRE]]*Tabla13[[#This Row],[PRECIO UNITARIO ESTIMADO]]</f>
        <v>0</v>
      </c>
      <c r="O229" s="52">
        <f>+Tabla13[[#This Row],[CANTIDAD TOTAL]]*Tabla13[[#This Row],[PRECIO UNITARIO ESTIMADO]]</f>
        <v>22500</v>
      </c>
      <c r="P229" s="49"/>
      <c r="Q229" s="50" t="s">
        <v>17</v>
      </c>
      <c r="R229" s="50" t="s">
        <v>62</v>
      </c>
      <c r="S229" s="54"/>
      <c r="T229" s="48" t="s">
        <v>121</v>
      </c>
      <c r="Y229" s="27"/>
    </row>
    <row r="230" spans="1:25" s="26" customFormat="1" ht="54" x14ac:dyDescent="0.25">
      <c r="A230" s="47" t="s">
        <v>58</v>
      </c>
      <c r="B230" s="47" t="s">
        <v>72</v>
      </c>
      <c r="C230" s="47" t="s">
        <v>104</v>
      </c>
      <c r="D230" s="50" t="s">
        <v>69</v>
      </c>
      <c r="E230" s="50"/>
      <c r="F230" s="50"/>
      <c r="G230" s="50">
        <v>75</v>
      </c>
      <c r="H230" s="50"/>
      <c r="I230" s="50">
        <f>+SUM(Tabla13[[#This Row],[PRIMER TRIMESTRE]:[CUARTO TRIMESTRE]])</f>
        <v>75</v>
      </c>
      <c r="J230" s="54">
        <v>300</v>
      </c>
      <c r="K230" s="54">
        <f>+Tabla13[[#This Row],[PRIMER TRIMESTRE]]*Tabla13[[#This Row],[PRECIO UNITARIO ESTIMADO]]</f>
        <v>0</v>
      </c>
      <c r="L230" s="54">
        <f>+Tabla13[[#This Row],[SEGUNDO TRIMESTRE]]*Tabla13[[#This Row],[PRECIO UNITARIO ESTIMADO]]</f>
        <v>0</v>
      </c>
      <c r="M230" s="54">
        <f>+Tabla13[[#This Row],[TERCER TRIMESTRE]]*Tabla13[[#This Row],[PRECIO UNITARIO ESTIMADO]]</f>
        <v>22500</v>
      </c>
      <c r="N230" s="54">
        <f>+Tabla13[[#This Row],[CUARTO TRIMESTRE]]*Tabla13[[#This Row],[PRECIO UNITARIO ESTIMADO]]</f>
        <v>0</v>
      </c>
      <c r="O230" s="52">
        <f>+Tabla13[[#This Row],[CANTIDAD TOTAL]]*Tabla13[[#This Row],[PRECIO UNITARIO ESTIMADO]]</f>
        <v>22500</v>
      </c>
      <c r="P230" s="49"/>
      <c r="Q230" s="50" t="s">
        <v>17</v>
      </c>
      <c r="R230" s="50" t="s">
        <v>62</v>
      </c>
      <c r="S230" s="54"/>
      <c r="T230" s="48" t="s">
        <v>122</v>
      </c>
      <c r="Y230" s="27"/>
    </row>
    <row r="231" spans="1:25" s="26" customFormat="1" ht="54" x14ac:dyDescent="0.25">
      <c r="A231" s="47" t="s">
        <v>58</v>
      </c>
      <c r="B231" s="47" t="s">
        <v>72</v>
      </c>
      <c r="C231" s="47" t="s">
        <v>105</v>
      </c>
      <c r="D231" s="50" t="s">
        <v>69</v>
      </c>
      <c r="E231" s="50"/>
      <c r="F231" s="50"/>
      <c r="G231" s="50"/>
      <c r="H231" s="50">
        <v>75</v>
      </c>
      <c r="I231" s="50">
        <f>+SUM(Tabla13[[#This Row],[PRIMER TRIMESTRE]:[CUARTO TRIMESTRE]])</f>
        <v>75</v>
      </c>
      <c r="J231" s="54">
        <v>300</v>
      </c>
      <c r="K231" s="54">
        <f>+Tabla13[[#This Row],[PRIMER TRIMESTRE]]*Tabla13[[#This Row],[PRECIO UNITARIO ESTIMADO]]</f>
        <v>0</v>
      </c>
      <c r="L231" s="54">
        <f>+Tabla13[[#This Row],[SEGUNDO TRIMESTRE]]*Tabla13[[#This Row],[PRECIO UNITARIO ESTIMADO]]</f>
        <v>0</v>
      </c>
      <c r="M231" s="54">
        <f>+Tabla13[[#This Row],[TERCER TRIMESTRE]]*Tabla13[[#This Row],[PRECIO UNITARIO ESTIMADO]]</f>
        <v>0</v>
      </c>
      <c r="N231" s="54">
        <f>+Tabla13[[#This Row],[CUARTO TRIMESTRE]]*Tabla13[[#This Row],[PRECIO UNITARIO ESTIMADO]]</f>
        <v>22500</v>
      </c>
      <c r="O231" s="52">
        <f>+Tabla13[[#This Row],[CANTIDAD TOTAL]]*Tabla13[[#This Row],[PRECIO UNITARIO ESTIMADO]]</f>
        <v>22500</v>
      </c>
      <c r="P231" s="49"/>
      <c r="Q231" s="50" t="s">
        <v>17</v>
      </c>
      <c r="R231" s="50" t="s">
        <v>62</v>
      </c>
      <c r="S231" s="54"/>
      <c r="T231" s="48" t="s">
        <v>123</v>
      </c>
      <c r="Y231" s="27"/>
    </row>
    <row r="232" spans="1:25" s="26" customFormat="1" ht="72" x14ac:dyDescent="0.25">
      <c r="A232" s="47" t="s">
        <v>58</v>
      </c>
      <c r="B232" s="47" t="s">
        <v>72</v>
      </c>
      <c r="C232" s="47" t="s">
        <v>106</v>
      </c>
      <c r="D232" s="50" t="s">
        <v>69</v>
      </c>
      <c r="E232" s="50">
        <v>60</v>
      </c>
      <c r="F232" s="50"/>
      <c r="G232" s="50">
        <v>60</v>
      </c>
      <c r="H232" s="50">
        <v>60</v>
      </c>
      <c r="I232" s="50">
        <f>+SUM(Tabla13[[#This Row],[PRIMER TRIMESTRE]:[CUARTO TRIMESTRE]])</f>
        <v>180</v>
      </c>
      <c r="J232" s="54">
        <v>300</v>
      </c>
      <c r="K232" s="54">
        <f>+Tabla13[[#This Row],[PRIMER TRIMESTRE]]*Tabla13[[#This Row],[PRECIO UNITARIO ESTIMADO]]</f>
        <v>18000</v>
      </c>
      <c r="L232" s="54">
        <f>+Tabla13[[#This Row],[SEGUNDO TRIMESTRE]]*Tabla13[[#This Row],[PRECIO UNITARIO ESTIMADO]]</f>
        <v>0</v>
      </c>
      <c r="M232" s="54">
        <f>+Tabla13[[#This Row],[TERCER TRIMESTRE]]*Tabla13[[#This Row],[PRECIO UNITARIO ESTIMADO]]</f>
        <v>18000</v>
      </c>
      <c r="N232" s="54">
        <f>+Tabla13[[#This Row],[CUARTO TRIMESTRE]]*Tabla13[[#This Row],[PRECIO UNITARIO ESTIMADO]]</f>
        <v>18000</v>
      </c>
      <c r="O232" s="52">
        <f>+Tabla13[[#This Row],[CANTIDAD TOTAL]]*Tabla13[[#This Row],[PRECIO UNITARIO ESTIMADO]]</f>
        <v>54000</v>
      </c>
      <c r="P232" s="49"/>
      <c r="Q232" s="50" t="s">
        <v>16</v>
      </c>
      <c r="R232" s="50" t="s">
        <v>62</v>
      </c>
      <c r="S232" s="54"/>
      <c r="T232" s="48" t="s">
        <v>137</v>
      </c>
      <c r="Y232" s="27"/>
    </row>
    <row r="233" spans="1:25" s="26" customFormat="1" ht="72" x14ac:dyDescent="0.25">
      <c r="A233" s="47" t="s">
        <v>58</v>
      </c>
      <c r="B233" s="47" t="s">
        <v>72</v>
      </c>
      <c r="C233" s="47" t="s">
        <v>107</v>
      </c>
      <c r="D233" s="50" t="s">
        <v>69</v>
      </c>
      <c r="E233" s="50"/>
      <c r="F233" s="50"/>
      <c r="G233" s="50">
        <v>150</v>
      </c>
      <c r="H233" s="50"/>
      <c r="I233" s="50">
        <f>+SUM(Tabla13[[#This Row],[PRIMER TRIMESTRE]:[CUARTO TRIMESTRE]])</f>
        <v>150</v>
      </c>
      <c r="J233" s="54">
        <v>300</v>
      </c>
      <c r="K233" s="54">
        <f>+Tabla13[[#This Row],[PRIMER TRIMESTRE]]*Tabla13[[#This Row],[PRECIO UNITARIO ESTIMADO]]</f>
        <v>0</v>
      </c>
      <c r="L233" s="54">
        <f>+Tabla13[[#This Row],[SEGUNDO TRIMESTRE]]*Tabla13[[#This Row],[PRECIO UNITARIO ESTIMADO]]</f>
        <v>0</v>
      </c>
      <c r="M233" s="54">
        <f>+Tabla13[[#This Row],[TERCER TRIMESTRE]]*Tabla13[[#This Row],[PRECIO UNITARIO ESTIMADO]]</f>
        <v>45000</v>
      </c>
      <c r="N233" s="54">
        <f>+Tabla13[[#This Row],[CUARTO TRIMESTRE]]*Tabla13[[#This Row],[PRECIO UNITARIO ESTIMADO]]</f>
        <v>0</v>
      </c>
      <c r="O233" s="52">
        <f>+Tabla13[[#This Row],[CANTIDAD TOTAL]]*Tabla13[[#This Row],[PRECIO UNITARIO ESTIMADO]]</f>
        <v>45000</v>
      </c>
      <c r="P233" s="49"/>
      <c r="Q233" s="50" t="s">
        <v>17</v>
      </c>
      <c r="R233" s="50" t="s">
        <v>62</v>
      </c>
      <c r="S233" s="54"/>
      <c r="T233" s="48" t="s">
        <v>138</v>
      </c>
      <c r="Y233" s="27"/>
    </row>
    <row r="234" spans="1:25" s="26" customFormat="1" ht="72" x14ac:dyDescent="0.25">
      <c r="A234" s="47" t="s">
        <v>58</v>
      </c>
      <c r="B234" s="47" t="s">
        <v>72</v>
      </c>
      <c r="C234" s="47" t="s">
        <v>109</v>
      </c>
      <c r="D234" s="50" t="s">
        <v>69</v>
      </c>
      <c r="E234" s="50">
        <v>30</v>
      </c>
      <c r="F234" s="50">
        <v>30</v>
      </c>
      <c r="G234" s="50">
        <v>30</v>
      </c>
      <c r="H234" s="50"/>
      <c r="I234" s="50">
        <f>+SUM(Tabla13[[#This Row],[PRIMER TRIMESTRE]:[CUARTO TRIMESTRE]])</f>
        <v>90</v>
      </c>
      <c r="J234" s="54">
        <v>150</v>
      </c>
      <c r="K234" s="54">
        <f>+Tabla13[[#This Row],[PRIMER TRIMESTRE]]*Tabla13[[#This Row],[PRECIO UNITARIO ESTIMADO]]</f>
        <v>4500</v>
      </c>
      <c r="L234" s="54">
        <f>+Tabla13[[#This Row],[SEGUNDO TRIMESTRE]]*Tabla13[[#This Row],[PRECIO UNITARIO ESTIMADO]]</f>
        <v>4500</v>
      </c>
      <c r="M234" s="54">
        <f>+Tabla13[[#This Row],[TERCER TRIMESTRE]]*Tabla13[[#This Row],[PRECIO UNITARIO ESTIMADO]]</f>
        <v>4500</v>
      </c>
      <c r="N234" s="54">
        <f>+Tabla13[[#This Row],[CUARTO TRIMESTRE]]*Tabla13[[#This Row],[PRECIO UNITARIO ESTIMADO]]</f>
        <v>0</v>
      </c>
      <c r="O234" s="52">
        <f>+Tabla13[[#This Row],[CANTIDAD TOTAL]]*Tabla13[[#This Row],[PRECIO UNITARIO ESTIMADO]]</f>
        <v>13500</v>
      </c>
      <c r="P234" s="49"/>
      <c r="Q234" s="50" t="s">
        <v>17</v>
      </c>
      <c r="R234" s="50" t="s">
        <v>62</v>
      </c>
      <c r="S234" s="54"/>
      <c r="T234" s="48" t="s">
        <v>139</v>
      </c>
      <c r="Y234" s="27"/>
    </row>
    <row r="235" spans="1:25" s="26" customFormat="1" ht="72" x14ac:dyDescent="0.25">
      <c r="A235" s="47" t="s">
        <v>58</v>
      </c>
      <c r="B235" s="47" t="s">
        <v>72</v>
      </c>
      <c r="C235" s="47" t="s">
        <v>156</v>
      </c>
      <c r="D235" s="50" t="s">
        <v>69</v>
      </c>
      <c r="E235" s="50">
        <v>50</v>
      </c>
      <c r="F235" s="50"/>
      <c r="G235" s="50"/>
      <c r="H235" s="50"/>
      <c r="I235" s="50">
        <f>+SUM(Tabla13[[#This Row],[PRIMER TRIMESTRE]:[CUARTO TRIMESTRE]])</f>
        <v>50</v>
      </c>
      <c r="J235" s="54">
        <v>150</v>
      </c>
      <c r="K235" s="54">
        <f>+Tabla13[[#This Row],[PRIMER TRIMESTRE]]*Tabla13[[#This Row],[PRECIO UNITARIO ESTIMADO]]</f>
        <v>7500</v>
      </c>
      <c r="L235" s="54">
        <f>+Tabla13[[#This Row],[SEGUNDO TRIMESTRE]]*Tabla13[[#This Row],[PRECIO UNITARIO ESTIMADO]]</f>
        <v>0</v>
      </c>
      <c r="M235" s="54">
        <f>+Tabla13[[#This Row],[TERCER TRIMESTRE]]*Tabla13[[#This Row],[PRECIO UNITARIO ESTIMADO]]</f>
        <v>0</v>
      </c>
      <c r="N235" s="54">
        <f>+Tabla13[[#This Row],[CUARTO TRIMESTRE]]*Tabla13[[#This Row],[PRECIO UNITARIO ESTIMADO]]</f>
        <v>0</v>
      </c>
      <c r="O235" s="52">
        <f>+Tabla13[[#This Row],[CANTIDAD TOTAL]]*Tabla13[[#This Row],[PRECIO UNITARIO ESTIMADO]]</f>
        <v>7500</v>
      </c>
      <c r="P235" s="49"/>
      <c r="Q235" s="50" t="s">
        <v>17</v>
      </c>
      <c r="R235" s="50" t="s">
        <v>62</v>
      </c>
      <c r="S235" s="54"/>
      <c r="T235" s="48" t="s">
        <v>157</v>
      </c>
      <c r="Y235" s="27"/>
    </row>
    <row r="236" spans="1:25" s="26" customFormat="1" ht="90" x14ac:dyDescent="0.25">
      <c r="A236" s="47" t="s">
        <v>58</v>
      </c>
      <c r="B236" s="47" t="s">
        <v>72</v>
      </c>
      <c r="C236" s="47" t="s">
        <v>158</v>
      </c>
      <c r="D236" s="50" t="s">
        <v>69</v>
      </c>
      <c r="E236" s="50"/>
      <c r="F236" s="50">
        <v>100</v>
      </c>
      <c r="G236" s="50"/>
      <c r="H236" s="50"/>
      <c r="I236" s="50">
        <f>+SUM(Tabla13[[#This Row],[PRIMER TRIMESTRE]:[CUARTO TRIMESTRE]])</f>
        <v>100</v>
      </c>
      <c r="J236" s="54">
        <v>150</v>
      </c>
      <c r="K236" s="54">
        <f>+Tabla13[[#This Row],[PRIMER TRIMESTRE]]*Tabla13[[#This Row],[PRECIO UNITARIO ESTIMADO]]</f>
        <v>0</v>
      </c>
      <c r="L236" s="54">
        <f>+Tabla13[[#This Row],[SEGUNDO TRIMESTRE]]*Tabla13[[#This Row],[PRECIO UNITARIO ESTIMADO]]</f>
        <v>15000</v>
      </c>
      <c r="M236" s="54">
        <f>+Tabla13[[#This Row],[TERCER TRIMESTRE]]*Tabla13[[#This Row],[PRECIO UNITARIO ESTIMADO]]</f>
        <v>0</v>
      </c>
      <c r="N236" s="54">
        <f>+Tabla13[[#This Row],[CUARTO TRIMESTRE]]*Tabla13[[#This Row],[PRECIO UNITARIO ESTIMADO]]</f>
        <v>0</v>
      </c>
      <c r="O236" s="52">
        <f>+Tabla13[[#This Row],[CANTIDAD TOTAL]]*Tabla13[[#This Row],[PRECIO UNITARIO ESTIMADO]]</f>
        <v>15000</v>
      </c>
      <c r="P236" s="49"/>
      <c r="Q236" s="50" t="s">
        <v>17</v>
      </c>
      <c r="R236" s="50" t="s">
        <v>62</v>
      </c>
      <c r="S236" s="54"/>
      <c r="T236" s="48" t="s">
        <v>159</v>
      </c>
      <c r="Y236" s="27"/>
    </row>
    <row r="237" spans="1:25" s="26" customFormat="1" ht="72" x14ac:dyDescent="0.25">
      <c r="A237" s="47" t="s">
        <v>58</v>
      </c>
      <c r="B237" s="47" t="s">
        <v>72</v>
      </c>
      <c r="C237" s="47" t="s">
        <v>160</v>
      </c>
      <c r="D237" s="50" t="s">
        <v>69</v>
      </c>
      <c r="E237" s="50"/>
      <c r="F237" s="50">
        <v>100</v>
      </c>
      <c r="G237" s="50"/>
      <c r="H237" s="50"/>
      <c r="I237" s="50">
        <f>+SUM(Tabla13[[#This Row],[PRIMER TRIMESTRE]:[CUARTO TRIMESTRE]])</f>
        <v>100</v>
      </c>
      <c r="J237" s="54">
        <v>150</v>
      </c>
      <c r="K237" s="54">
        <f>+Tabla13[[#This Row],[PRIMER TRIMESTRE]]*Tabla13[[#This Row],[PRECIO UNITARIO ESTIMADO]]</f>
        <v>0</v>
      </c>
      <c r="L237" s="54">
        <f>+Tabla13[[#This Row],[SEGUNDO TRIMESTRE]]*Tabla13[[#This Row],[PRECIO UNITARIO ESTIMADO]]</f>
        <v>15000</v>
      </c>
      <c r="M237" s="54">
        <f>+Tabla13[[#This Row],[TERCER TRIMESTRE]]*Tabla13[[#This Row],[PRECIO UNITARIO ESTIMADO]]</f>
        <v>0</v>
      </c>
      <c r="N237" s="54">
        <f>+Tabla13[[#This Row],[CUARTO TRIMESTRE]]*Tabla13[[#This Row],[PRECIO UNITARIO ESTIMADO]]</f>
        <v>0</v>
      </c>
      <c r="O237" s="52">
        <f>+Tabla13[[#This Row],[CANTIDAD TOTAL]]*Tabla13[[#This Row],[PRECIO UNITARIO ESTIMADO]]</f>
        <v>15000</v>
      </c>
      <c r="P237" s="49"/>
      <c r="Q237" s="50" t="s">
        <v>17</v>
      </c>
      <c r="R237" s="50" t="s">
        <v>62</v>
      </c>
      <c r="S237" s="54"/>
      <c r="T237" s="48" t="s">
        <v>161</v>
      </c>
      <c r="Y237" s="27"/>
    </row>
    <row r="238" spans="1:25" s="26" customFormat="1" ht="54" x14ac:dyDescent="0.25">
      <c r="A238" s="47" t="s">
        <v>58</v>
      </c>
      <c r="B238" s="47" t="s">
        <v>72</v>
      </c>
      <c r="C238" s="47" t="s">
        <v>162</v>
      </c>
      <c r="D238" s="50" t="s">
        <v>69</v>
      </c>
      <c r="E238" s="50"/>
      <c r="F238" s="50">
        <v>50</v>
      </c>
      <c r="G238" s="50"/>
      <c r="H238" s="50"/>
      <c r="I238" s="50">
        <f>+SUM(Tabla13[[#This Row],[PRIMER TRIMESTRE]:[CUARTO TRIMESTRE]])</f>
        <v>50</v>
      </c>
      <c r="J238" s="54">
        <v>150</v>
      </c>
      <c r="K238" s="54">
        <f>+Tabla13[[#This Row],[PRIMER TRIMESTRE]]*Tabla13[[#This Row],[PRECIO UNITARIO ESTIMADO]]</f>
        <v>0</v>
      </c>
      <c r="L238" s="54">
        <f>+Tabla13[[#This Row],[SEGUNDO TRIMESTRE]]*Tabla13[[#This Row],[PRECIO UNITARIO ESTIMADO]]</f>
        <v>7500</v>
      </c>
      <c r="M238" s="54">
        <f>+Tabla13[[#This Row],[TERCER TRIMESTRE]]*Tabla13[[#This Row],[PRECIO UNITARIO ESTIMADO]]</f>
        <v>0</v>
      </c>
      <c r="N238" s="54">
        <f>+Tabla13[[#This Row],[CUARTO TRIMESTRE]]*Tabla13[[#This Row],[PRECIO UNITARIO ESTIMADO]]</f>
        <v>0</v>
      </c>
      <c r="O238" s="52">
        <f>+Tabla13[[#This Row],[CANTIDAD TOTAL]]*Tabla13[[#This Row],[PRECIO UNITARIO ESTIMADO]]</f>
        <v>7500</v>
      </c>
      <c r="P238" s="49"/>
      <c r="Q238" s="50" t="s">
        <v>17</v>
      </c>
      <c r="R238" s="50" t="s">
        <v>62</v>
      </c>
      <c r="S238" s="54"/>
      <c r="T238" s="48" t="s">
        <v>163</v>
      </c>
      <c r="Y238" s="27"/>
    </row>
    <row r="239" spans="1:25" s="26" customFormat="1" ht="54" x14ac:dyDescent="0.25">
      <c r="A239" s="47" t="s">
        <v>58</v>
      </c>
      <c r="B239" s="47" t="s">
        <v>72</v>
      </c>
      <c r="C239" s="47" t="s">
        <v>164</v>
      </c>
      <c r="D239" s="50" t="s">
        <v>69</v>
      </c>
      <c r="E239" s="50"/>
      <c r="F239" s="50"/>
      <c r="G239" s="50">
        <v>80</v>
      </c>
      <c r="H239" s="50"/>
      <c r="I239" s="50">
        <f>+SUM(Tabla13[[#This Row],[PRIMER TRIMESTRE]:[CUARTO TRIMESTRE]])</f>
        <v>80</v>
      </c>
      <c r="J239" s="54">
        <v>150</v>
      </c>
      <c r="K239" s="54">
        <f>+Tabla13[[#This Row],[PRIMER TRIMESTRE]]*Tabla13[[#This Row],[PRECIO UNITARIO ESTIMADO]]</f>
        <v>0</v>
      </c>
      <c r="L239" s="54">
        <f>+Tabla13[[#This Row],[SEGUNDO TRIMESTRE]]*Tabla13[[#This Row],[PRECIO UNITARIO ESTIMADO]]</f>
        <v>0</v>
      </c>
      <c r="M239" s="54">
        <f>+Tabla13[[#This Row],[TERCER TRIMESTRE]]*Tabla13[[#This Row],[PRECIO UNITARIO ESTIMADO]]</f>
        <v>12000</v>
      </c>
      <c r="N239" s="54">
        <f>+Tabla13[[#This Row],[CUARTO TRIMESTRE]]*Tabla13[[#This Row],[PRECIO UNITARIO ESTIMADO]]</f>
        <v>0</v>
      </c>
      <c r="O239" s="52">
        <f>+Tabla13[[#This Row],[CANTIDAD TOTAL]]*Tabla13[[#This Row],[PRECIO UNITARIO ESTIMADO]]</f>
        <v>12000</v>
      </c>
      <c r="P239" s="49"/>
      <c r="Q239" s="50" t="s">
        <v>17</v>
      </c>
      <c r="R239" s="50" t="s">
        <v>62</v>
      </c>
      <c r="S239" s="54"/>
      <c r="T239" s="48" t="s">
        <v>165</v>
      </c>
      <c r="Y239" s="27"/>
    </row>
    <row r="240" spans="1:25" s="26" customFormat="1" ht="72" x14ac:dyDescent="0.25">
      <c r="A240" s="47" t="s">
        <v>58</v>
      </c>
      <c r="B240" s="47" t="s">
        <v>72</v>
      </c>
      <c r="C240" s="47" t="s">
        <v>166</v>
      </c>
      <c r="D240" s="50" t="s">
        <v>69</v>
      </c>
      <c r="E240" s="50">
        <v>80</v>
      </c>
      <c r="F240" s="50"/>
      <c r="G240" s="50"/>
      <c r="H240" s="50"/>
      <c r="I240" s="50">
        <f>+SUM(Tabla13[[#This Row],[PRIMER TRIMESTRE]:[CUARTO TRIMESTRE]])</f>
        <v>80</v>
      </c>
      <c r="J240" s="54">
        <v>300</v>
      </c>
      <c r="K240" s="54">
        <f>+Tabla13[[#This Row],[PRIMER TRIMESTRE]]*Tabla13[[#This Row],[PRECIO UNITARIO ESTIMADO]]</f>
        <v>24000</v>
      </c>
      <c r="L240" s="54">
        <f>+Tabla13[[#This Row],[SEGUNDO TRIMESTRE]]*Tabla13[[#This Row],[PRECIO UNITARIO ESTIMADO]]</f>
        <v>0</v>
      </c>
      <c r="M240" s="54">
        <f>+Tabla13[[#This Row],[TERCER TRIMESTRE]]*Tabla13[[#This Row],[PRECIO UNITARIO ESTIMADO]]</f>
        <v>0</v>
      </c>
      <c r="N240" s="54">
        <f>+Tabla13[[#This Row],[CUARTO TRIMESTRE]]*Tabla13[[#This Row],[PRECIO UNITARIO ESTIMADO]]</f>
        <v>0</v>
      </c>
      <c r="O240" s="52">
        <f>+Tabla13[[#This Row],[CANTIDAD TOTAL]]*Tabla13[[#This Row],[PRECIO UNITARIO ESTIMADO]]</f>
        <v>24000</v>
      </c>
      <c r="P240" s="49"/>
      <c r="Q240" s="50" t="s">
        <v>17</v>
      </c>
      <c r="R240" s="50" t="s">
        <v>62</v>
      </c>
      <c r="S240" s="54"/>
      <c r="T240" s="48" t="s">
        <v>143</v>
      </c>
      <c r="Y240" s="27"/>
    </row>
    <row r="241" spans="1:25" s="26" customFormat="1" ht="72" x14ac:dyDescent="0.25">
      <c r="A241" s="47" t="s">
        <v>58</v>
      </c>
      <c r="B241" s="47" t="s">
        <v>72</v>
      </c>
      <c r="C241" s="47" t="s">
        <v>167</v>
      </c>
      <c r="D241" s="50" t="s">
        <v>69</v>
      </c>
      <c r="E241" s="50">
        <v>80</v>
      </c>
      <c r="F241" s="50"/>
      <c r="G241" s="50"/>
      <c r="H241" s="50"/>
      <c r="I241" s="50">
        <f>+SUM(Tabla13[[#This Row],[PRIMER TRIMESTRE]:[CUARTO TRIMESTRE]])</f>
        <v>80</v>
      </c>
      <c r="J241" s="54">
        <v>300</v>
      </c>
      <c r="K241" s="54">
        <f>+Tabla13[[#This Row],[PRIMER TRIMESTRE]]*Tabla13[[#This Row],[PRECIO UNITARIO ESTIMADO]]</f>
        <v>24000</v>
      </c>
      <c r="L241" s="54">
        <f>+Tabla13[[#This Row],[SEGUNDO TRIMESTRE]]*Tabla13[[#This Row],[PRECIO UNITARIO ESTIMADO]]</f>
        <v>0</v>
      </c>
      <c r="M241" s="54">
        <f>+Tabla13[[#This Row],[TERCER TRIMESTRE]]*Tabla13[[#This Row],[PRECIO UNITARIO ESTIMADO]]</f>
        <v>0</v>
      </c>
      <c r="N241" s="54">
        <f>+Tabla13[[#This Row],[CUARTO TRIMESTRE]]*Tabla13[[#This Row],[PRECIO UNITARIO ESTIMADO]]</f>
        <v>0</v>
      </c>
      <c r="O241" s="52">
        <f>+Tabla13[[#This Row],[CANTIDAD TOTAL]]*Tabla13[[#This Row],[PRECIO UNITARIO ESTIMADO]]</f>
        <v>24000</v>
      </c>
      <c r="P241" s="49"/>
      <c r="Q241" s="50" t="s">
        <v>17</v>
      </c>
      <c r="R241" s="50" t="s">
        <v>62</v>
      </c>
      <c r="S241" s="54"/>
      <c r="T241" s="48" t="s">
        <v>144</v>
      </c>
      <c r="Y241" s="27"/>
    </row>
    <row r="242" spans="1:25" s="26" customFormat="1" ht="72" x14ac:dyDescent="0.25">
      <c r="A242" s="47" t="s">
        <v>58</v>
      </c>
      <c r="B242" s="47" t="s">
        <v>72</v>
      </c>
      <c r="C242" s="47" t="s">
        <v>168</v>
      </c>
      <c r="D242" s="50" t="s">
        <v>69</v>
      </c>
      <c r="E242" s="50">
        <v>80</v>
      </c>
      <c r="F242" s="50"/>
      <c r="G242" s="50"/>
      <c r="H242" s="50"/>
      <c r="I242" s="50">
        <f>+SUM(Tabla13[[#This Row],[PRIMER TRIMESTRE]:[CUARTO TRIMESTRE]])</f>
        <v>80</v>
      </c>
      <c r="J242" s="54">
        <v>300</v>
      </c>
      <c r="K242" s="54">
        <f>+Tabla13[[#This Row],[PRIMER TRIMESTRE]]*Tabla13[[#This Row],[PRECIO UNITARIO ESTIMADO]]</f>
        <v>24000</v>
      </c>
      <c r="L242" s="54">
        <f>+Tabla13[[#This Row],[SEGUNDO TRIMESTRE]]*Tabla13[[#This Row],[PRECIO UNITARIO ESTIMADO]]</f>
        <v>0</v>
      </c>
      <c r="M242" s="54">
        <f>+Tabla13[[#This Row],[TERCER TRIMESTRE]]*Tabla13[[#This Row],[PRECIO UNITARIO ESTIMADO]]</f>
        <v>0</v>
      </c>
      <c r="N242" s="54">
        <f>+Tabla13[[#This Row],[CUARTO TRIMESTRE]]*Tabla13[[#This Row],[PRECIO UNITARIO ESTIMADO]]</f>
        <v>0</v>
      </c>
      <c r="O242" s="52">
        <f>+Tabla13[[#This Row],[CANTIDAD TOTAL]]*Tabla13[[#This Row],[PRECIO UNITARIO ESTIMADO]]</f>
        <v>24000</v>
      </c>
      <c r="P242" s="49"/>
      <c r="Q242" s="50" t="s">
        <v>17</v>
      </c>
      <c r="R242" s="50" t="s">
        <v>62</v>
      </c>
      <c r="S242" s="54"/>
      <c r="T242" s="48" t="s">
        <v>145</v>
      </c>
      <c r="Y242" s="27"/>
    </row>
    <row r="243" spans="1:25" s="26" customFormat="1" ht="72" x14ac:dyDescent="0.25">
      <c r="A243" s="47" t="s">
        <v>58</v>
      </c>
      <c r="B243" s="47" t="s">
        <v>72</v>
      </c>
      <c r="C243" s="47" t="s">
        <v>169</v>
      </c>
      <c r="D243" s="50" t="s">
        <v>69</v>
      </c>
      <c r="E243" s="50"/>
      <c r="F243" s="50">
        <v>80</v>
      </c>
      <c r="G243" s="50"/>
      <c r="H243" s="50"/>
      <c r="I243" s="50">
        <f>+SUM(Tabla13[[#This Row],[PRIMER TRIMESTRE]:[CUARTO TRIMESTRE]])</f>
        <v>80</v>
      </c>
      <c r="J243" s="54">
        <v>300</v>
      </c>
      <c r="K243" s="54">
        <f>+Tabla13[[#This Row],[PRIMER TRIMESTRE]]*Tabla13[[#This Row],[PRECIO UNITARIO ESTIMADO]]</f>
        <v>0</v>
      </c>
      <c r="L243" s="54">
        <f>+Tabla13[[#This Row],[SEGUNDO TRIMESTRE]]*Tabla13[[#This Row],[PRECIO UNITARIO ESTIMADO]]</f>
        <v>24000</v>
      </c>
      <c r="M243" s="54">
        <f>+Tabla13[[#This Row],[TERCER TRIMESTRE]]*Tabla13[[#This Row],[PRECIO UNITARIO ESTIMADO]]</f>
        <v>0</v>
      </c>
      <c r="N243" s="54">
        <f>+Tabla13[[#This Row],[CUARTO TRIMESTRE]]*Tabla13[[#This Row],[PRECIO UNITARIO ESTIMADO]]</f>
        <v>0</v>
      </c>
      <c r="O243" s="52">
        <f>+Tabla13[[#This Row],[CANTIDAD TOTAL]]*Tabla13[[#This Row],[PRECIO UNITARIO ESTIMADO]]</f>
        <v>24000</v>
      </c>
      <c r="P243" s="49"/>
      <c r="Q243" s="50" t="s">
        <v>17</v>
      </c>
      <c r="R243" s="50" t="s">
        <v>62</v>
      </c>
      <c r="S243" s="54"/>
      <c r="T243" s="48" t="s">
        <v>146</v>
      </c>
      <c r="Y243" s="31"/>
    </row>
    <row r="244" spans="1:25" s="26" customFormat="1" ht="72" x14ac:dyDescent="0.25">
      <c r="A244" s="47" t="s">
        <v>58</v>
      </c>
      <c r="B244" s="47" t="s">
        <v>72</v>
      </c>
      <c r="C244" s="47" t="s">
        <v>170</v>
      </c>
      <c r="D244" s="50" t="s">
        <v>69</v>
      </c>
      <c r="E244" s="50"/>
      <c r="F244" s="50">
        <v>80</v>
      </c>
      <c r="G244" s="50"/>
      <c r="H244" s="50"/>
      <c r="I244" s="50">
        <f>+SUM(Tabla13[[#This Row],[PRIMER TRIMESTRE]:[CUARTO TRIMESTRE]])</f>
        <v>80</v>
      </c>
      <c r="J244" s="54">
        <v>300</v>
      </c>
      <c r="K244" s="54">
        <f>+Tabla13[[#This Row],[PRIMER TRIMESTRE]]*Tabla13[[#This Row],[PRECIO UNITARIO ESTIMADO]]</f>
        <v>0</v>
      </c>
      <c r="L244" s="54">
        <f>+Tabla13[[#This Row],[SEGUNDO TRIMESTRE]]*Tabla13[[#This Row],[PRECIO UNITARIO ESTIMADO]]</f>
        <v>24000</v>
      </c>
      <c r="M244" s="54">
        <f>+Tabla13[[#This Row],[TERCER TRIMESTRE]]*Tabla13[[#This Row],[PRECIO UNITARIO ESTIMADO]]</f>
        <v>0</v>
      </c>
      <c r="N244" s="54">
        <f>+Tabla13[[#This Row],[CUARTO TRIMESTRE]]*Tabla13[[#This Row],[PRECIO UNITARIO ESTIMADO]]</f>
        <v>0</v>
      </c>
      <c r="O244" s="52">
        <f>+Tabla13[[#This Row],[CANTIDAD TOTAL]]*Tabla13[[#This Row],[PRECIO UNITARIO ESTIMADO]]</f>
        <v>24000</v>
      </c>
      <c r="P244" s="49"/>
      <c r="Q244" s="50" t="s">
        <v>17</v>
      </c>
      <c r="R244" s="50" t="s">
        <v>62</v>
      </c>
      <c r="S244" s="54"/>
      <c r="T244" s="48" t="s">
        <v>147</v>
      </c>
      <c r="Y244" s="27"/>
    </row>
    <row r="245" spans="1:25" s="26" customFormat="1" ht="72" x14ac:dyDescent="0.25">
      <c r="A245" s="47" t="s">
        <v>58</v>
      </c>
      <c r="B245" s="47" t="s">
        <v>72</v>
      </c>
      <c r="C245" s="47" t="s">
        <v>171</v>
      </c>
      <c r="D245" s="50" t="s">
        <v>69</v>
      </c>
      <c r="E245" s="50"/>
      <c r="F245" s="50">
        <v>80</v>
      </c>
      <c r="G245" s="50"/>
      <c r="H245" s="50"/>
      <c r="I245" s="50">
        <f>+SUM(Tabla13[[#This Row],[PRIMER TRIMESTRE]:[CUARTO TRIMESTRE]])</f>
        <v>80</v>
      </c>
      <c r="J245" s="54">
        <v>300</v>
      </c>
      <c r="K245" s="54">
        <f>+Tabla13[[#This Row],[PRIMER TRIMESTRE]]*Tabla13[[#This Row],[PRECIO UNITARIO ESTIMADO]]</f>
        <v>0</v>
      </c>
      <c r="L245" s="54">
        <f>+Tabla13[[#This Row],[SEGUNDO TRIMESTRE]]*Tabla13[[#This Row],[PRECIO UNITARIO ESTIMADO]]</f>
        <v>24000</v>
      </c>
      <c r="M245" s="54">
        <f>+Tabla13[[#This Row],[TERCER TRIMESTRE]]*Tabla13[[#This Row],[PRECIO UNITARIO ESTIMADO]]</f>
        <v>0</v>
      </c>
      <c r="N245" s="54">
        <f>+Tabla13[[#This Row],[CUARTO TRIMESTRE]]*Tabla13[[#This Row],[PRECIO UNITARIO ESTIMADO]]</f>
        <v>0</v>
      </c>
      <c r="O245" s="52">
        <f>+Tabla13[[#This Row],[CANTIDAD TOTAL]]*Tabla13[[#This Row],[PRECIO UNITARIO ESTIMADO]]</f>
        <v>24000</v>
      </c>
      <c r="P245" s="49"/>
      <c r="Q245" s="50" t="s">
        <v>17</v>
      </c>
      <c r="R245" s="50" t="s">
        <v>62</v>
      </c>
      <c r="S245" s="54"/>
      <c r="T245" s="48" t="s">
        <v>148</v>
      </c>
      <c r="Y245" s="27"/>
    </row>
    <row r="246" spans="1:25" s="26" customFormat="1" ht="54" x14ac:dyDescent="0.25">
      <c r="A246" s="47" t="s">
        <v>58</v>
      </c>
      <c r="B246" s="47" t="s">
        <v>72</v>
      </c>
      <c r="C246" s="47" t="s">
        <v>172</v>
      </c>
      <c r="D246" s="50" t="s">
        <v>69</v>
      </c>
      <c r="E246" s="50"/>
      <c r="F246" s="50"/>
      <c r="G246" s="50"/>
      <c r="H246" s="50">
        <v>60</v>
      </c>
      <c r="I246" s="50">
        <f>+SUM(Tabla13[[#This Row],[PRIMER TRIMESTRE]:[CUARTO TRIMESTRE]])</f>
        <v>60</v>
      </c>
      <c r="J246" s="54">
        <v>300</v>
      </c>
      <c r="K246" s="54">
        <f>+Tabla13[[#This Row],[PRIMER TRIMESTRE]]*Tabla13[[#This Row],[PRECIO UNITARIO ESTIMADO]]</f>
        <v>0</v>
      </c>
      <c r="L246" s="54">
        <f>+Tabla13[[#This Row],[SEGUNDO TRIMESTRE]]*Tabla13[[#This Row],[PRECIO UNITARIO ESTIMADO]]</f>
        <v>0</v>
      </c>
      <c r="M246" s="54">
        <f>+Tabla13[[#This Row],[TERCER TRIMESTRE]]*Tabla13[[#This Row],[PRECIO UNITARIO ESTIMADO]]</f>
        <v>0</v>
      </c>
      <c r="N246" s="54">
        <f>+Tabla13[[#This Row],[CUARTO TRIMESTRE]]*Tabla13[[#This Row],[PRECIO UNITARIO ESTIMADO]]</f>
        <v>18000</v>
      </c>
      <c r="O246" s="52">
        <f>+Tabla13[[#This Row],[CANTIDAD TOTAL]]*Tabla13[[#This Row],[PRECIO UNITARIO ESTIMADO]]</f>
        <v>18000</v>
      </c>
      <c r="P246" s="49"/>
      <c r="Q246" s="50" t="s">
        <v>17</v>
      </c>
      <c r="R246" s="50" t="s">
        <v>62</v>
      </c>
      <c r="S246" s="54"/>
      <c r="T246" s="48" t="s">
        <v>173</v>
      </c>
      <c r="Y246" s="27"/>
    </row>
    <row r="247" spans="1:25" s="26" customFormat="1" ht="72" x14ac:dyDescent="0.25">
      <c r="A247" s="47" t="s">
        <v>58</v>
      </c>
      <c r="B247" s="47" t="s">
        <v>72</v>
      </c>
      <c r="C247" s="47" t="s">
        <v>174</v>
      </c>
      <c r="D247" s="50" t="s">
        <v>69</v>
      </c>
      <c r="E247" s="50">
        <v>60</v>
      </c>
      <c r="F247" s="50"/>
      <c r="G247" s="50"/>
      <c r="H247" s="50"/>
      <c r="I247" s="50">
        <f>+SUM(Tabla13[[#This Row],[PRIMER TRIMESTRE]:[CUARTO TRIMESTRE]])</f>
        <v>60</v>
      </c>
      <c r="J247" s="54">
        <v>300</v>
      </c>
      <c r="K247" s="54">
        <f>+Tabla13[[#This Row],[PRIMER TRIMESTRE]]*Tabla13[[#This Row],[PRECIO UNITARIO ESTIMADO]]</f>
        <v>18000</v>
      </c>
      <c r="L247" s="54">
        <f>+Tabla13[[#This Row],[SEGUNDO TRIMESTRE]]*Tabla13[[#This Row],[PRECIO UNITARIO ESTIMADO]]</f>
        <v>0</v>
      </c>
      <c r="M247" s="54">
        <f>+Tabla13[[#This Row],[TERCER TRIMESTRE]]*Tabla13[[#This Row],[PRECIO UNITARIO ESTIMADO]]</f>
        <v>0</v>
      </c>
      <c r="N247" s="54">
        <f>+Tabla13[[#This Row],[CUARTO TRIMESTRE]]*Tabla13[[#This Row],[PRECIO UNITARIO ESTIMADO]]</f>
        <v>0</v>
      </c>
      <c r="O247" s="52">
        <f>+Tabla13[[#This Row],[CANTIDAD TOTAL]]*Tabla13[[#This Row],[PRECIO UNITARIO ESTIMADO]]</f>
        <v>18000</v>
      </c>
      <c r="P247" s="49"/>
      <c r="Q247" s="50" t="s">
        <v>17</v>
      </c>
      <c r="R247" s="50" t="s">
        <v>62</v>
      </c>
      <c r="S247" s="54"/>
      <c r="T247" s="48" t="s">
        <v>175</v>
      </c>
      <c r="Y247" s="27"/>
    </row>
    <row r="248" spans="1:25" s="26" customFormat="1" ht="54" x14ac:dyDescent="0.25">
      <c r="A248" s="47" t="s">
        <v>58</v>
      </c>
      <c r="B248" s="47" t="s">
        <v>72</v>
      </c>
      <c r="C248" s="47" t="s">
        <v>176</v>
      </c>
      <c r="D248" s="50" t="s">
        <v>69</v>
      </c>
      <c r="E248" s="50"/>
      <c r="F248" s="50"/>
      <c r="G248" s="50">
        <v>80</v>
      </c>
      <c r="H248" s="50"/>
      <c r="I248" s="50">
        <f>+SUM(Tabla13[[#This Row],[PRIMER TRIMESTRE]:[CUARTO TRIMESTRE]])</f>
        <v>80</v>
      </c>
      <c r="J248" s="54">
        <v>300</v>
      </c>
      <c r="K248" s="54">
        <f>+Tabla13[[#This Row],[PRIMER TRIMESTRE]]*Tabla13[[#This Row],[PRECIO UNITARIO ESTIMADO]]</f>
        <v>0</v>
      </c>
      <c r="L248" s="54">
        <f>+Tabla13[[#This Row],[SEGUNDO TRIMESTRE]]*Tabla13[[#This Row],[PRECIO UNITARIO ESTIMADO]]</f>
        <v>0</v>
      </c>
      <c r="M248" s="54">
        <f>+Tabla13[[#This Row],[TERCER TRIMESTRE]]*Tabla13[[#This Row],[PRECIO UNITARIO ESTIMADO]]</f>
        <v>24000</v>
      </c>
      <c r="N248" s="54">
        <f>+Tabla13[[#This Row],[CUARTO TRIMESTRE]]*Tabla13[[#This Row],[PRECIO UNITARIO ESTIMADO]]</f>
        <v>0</v>
      </c>
      <c r="O248" s="52">
        <f>+Tabla13[[#This Row],[CANTIDAD TOTAL]]*Tabla13[[#This Row],[PRECIO UNITARIO ESTIMADO]]</f>
        <v>24000</v>
      </c>
      <c r="P248" s="49"/>
      <c r="Q248" s="50" t="s">
        <v>17</v>
      </c>
      <c r="R248" s="50" t="s">
        <v>62</v>
      </c>
      <c r="S248" s="54"/>
      <c r="T248" s="48" t="s">
        <v>177</v>
      </c>
      <c r="Y248" s="27"/>
    </row>
    <row r="249" spans="1:25" s="26" customFormat="1" ht="36" x14ac:dyDescent="0.25">
      <c r="A249" s="47" t="s">
        <v>58</v>
      </c>
      <c r="B249" s="47" t="s">
        <v>72</v>
      </c>
      <c r="C249" s="47" t="s">
        <v>178</v>
      </c>
      <c r="D249" s="50" t="s">
        <v>69</v>
      </c>
      <c r="E249" s="50"/>
      <c r="F249" s="50">
        <v>450</v>
      </c>
      <c r="G249" s="50"/>
      <c r="H249" s="50"/>
      <c r="I249" s="50">
        <f>+SUM(Tabla13[[#This Row],[PRIMER TRIMESTRE]:[CUARTO TRIMESTRE]])</f>
        <v>450</v>
      </c>
      <c r="J249" s="54">
        <v>300</v>
      </c>
      <c r="K249" s="54">
        <f>+Tabla13[[#This Row],[PRIMER TRIMESTRE]]*Tabla13[[#This Row],[PRECIO UNITARIO ESTIMADO]]</f>
        <v>0</v>
      </c>
      <c r="L249" s="54">
        <f>+Tabla13[[#This Row],[SEGUNDO TRIMESTRE]]*Tabla13[[#This Row],[PRECIO UNITARIO ESTIMADO]]</f>
        <v>135000</v>
      </c>
      <c r="M249" s="54">
        <f>+Tabla13[[#This Row],[TERCER TRIMESTRE]]*Tabla13[[#This Row],[PRECIO UNITARIO ESTIMADO]]</f>
        <v>0</v>
      </c>
      <c r="N249" s="54">
        <f>+Tabla13[[#This Row],[CUARTO TRIMESTRE]]*Tabla13[[#This Row],[PRECIO UNITARIO ESTIMADO]]</f>
        <v>0</v>
      </c>
      <c r="O249" s="52">
        <f>+Tabla13[[#This Row],[CANTIDAD TOTAL]]*Tabla13[[#This Row],[PRECIO UNITARIO ESTIMADO]]</f>
        <v>135000</v>
      </c>
      <c r="P249" s="49"/>
      <c r="Q249" s="50" t="s">
        <v>16</v>
      </c>
      <c r="R249" s="50" t="s">
        <v>62</v>
      </c>
      <c r="S249" s="54"/>
      <c r="T249" s="48" t="s">
        <v>151</v>
      </c>
      <c r="Y249" s="27"/>
    </row>
    <row r="250" spans="1:25" s="26" customFormat="1" ht="36" x14ac:dyDescent="0.25">
      <c r="A250" s="47" t="s">
        <v>58</v>
      </c>
      <c r="B250" s="47" t="s">
        <v>72</v>
      </c>
      <c r="C250" s="47" t="s">
        <v>179</v>
      </c>
      <c r="D250" s="50" t="s">
        <v>69</v>
      </c>
      <c r="E250" s="50"/>
      <c r="F250" s="50"/>
      <c r="G250" s="50">
        <v>450</v>
      </c>
      <c r="H250" s="50"/>
      <c r="I250" s="50">
        <f>+SUM(Tabla13[[#This Row],[PRIMER TRIMESTRE]:[CUARTO TRIMESTRE]])</f>
        <v>450</v>
      </c>
      <c r="J250" s="54">
        <v>300</v>
      </c>
      <c r="K250" s="54">
        <f>+Tabla13[[#This Row],[PRIMER TRIMESTRE]]*Tabla13[[#This Row],[PRECIO UNITARIO ESTIMADO]]</f>
        <v>0</v>
      </c>
      <c r="L250" s="54">
        <f>+Tabla13[[#This Row],[SEGUNDO TRIMESTRE]]*Tabla13[[#This Row],[PRECIO UNITARIO ESTIMADO]]</f>
        <v>0</v>
      </c>
      <c r="M250" s="54">
        <f>+Tabla13[[#This Row],[TERCER TRIMESTRE]]*Tabla13[[#This Row],[PRECIO UNITARIO ESTIMADO]]</f>
        <v>135000</v>
      </c>
      <c r="N250" s="54">
        <f>+Tabla13[[#This Row],[CUARTO TRIMESTRE]]*Tabla13[[#This Row],[PRECIO UNITARIO ESTIMADO]]</f>
        <v>0</v>
      </c>
      <c r="O250" s="52">
        <f>+Tabla13[[#This Row],[CANTIDAD TOTAL]]*Tabla13[[#This Row],[PRECIO UNITARIO ESTIMADO]]</f>
        <v>135000</v>
      </c>
      <c r="P250" s="49"/>
      <c r="Q250" s="50" t="s">
        <v>16</v>
      </c>
      <c r="R250" s="50" t="s">
        <v>62</v>
      </c>
      <c r="S250" s="54"/>
      <c r="T250" s="48" t="s">
        <v>152</v>
      </c>
      <c r="Y250" s="27"/>
    </row>
    <row r="251" spans="1:25" s="26" customFormat="1" ht="54" x14ac:dyDescent="0.25">
      <c r="A251" s="47" t="s">
        <v>58</v>
      </c>
      <c r="B251" s="47" t="s">
        <v>72</v>
      </c>
      <c r="C251" s="47" t="s">
        <v>180</v>
      </c>
      <c r="D251" s="50" t="s">
        <v>69</v>
      </c>
      <c r="E251" s="50">
        <v>63</v>
      </c>
      <c r="F251" s="50">
        <v>62</v>
      </c>
      <c r="G251" s="50">
        <v>63</v>
      </c>
      <c r="H251" s="50">
        <v>62</v>
      </c>
      <c r="I251" s="50">
        <f>+SUM(Tabla13[[#This Row],[PRIMER TRIMESTRE]:[CUARTO TRIMESTRE]])</f>
        <v>250</v>
      </c>
      <c r="J251" s="54">
        <v>150</v>
      </c>
      <c r="K251" s="54">
        <f>+Tabla13[[#This Row],[PRIMER TRIMESTRE]]*Tabla13[[#This Row],[PRECIO UNITARIO ESTIMADO]]</f>
        <v>9450</v>
      </c>
      <c r="L251" s="54">
        <f>+Tabla13[[#This Row],[SEGUNDO TRIMESTRE]]*Tabla13[[#This Row],[PRECIO UNITARIO ESTIMADO]]</f>
        <v>9300</v>
      </c>
      <c r="M251" s="54">
        <f>+Tabla13[[#This Row],[TERCER TRIMESTRE]]*Tabla13[[#This Row],[PRECIO UNITARIO ESTIMADO]]</f>
        <v>9450</v>
      </c>
      <c r="N251" s="54">
        <f>+Tabla13[[#This Row],[CUARTO TRIMESTRE]]*Tabla13[[#This Row],[PRECIO UNITARIO ESTIMADO]]</f>
        <v>9300</v>
      </c>
      <c r="O251" s="52">
        <f>+Tabla13[[#This Row],[CANTIDAD TOTAL]]*Tabla13[[#This Row],[PRECIO UNITARIO ESTIMADO]]</f>
        <v>37500</v>
      </c>
      <c r="P251" s="49"/>
      <c r="Q251" s="50" t="s">
        <v>17</v>
      </c>
      <c r="R251" s="50" t="s">
        <v>62</v>
      </c>
      <c r="S251" s="54"/>
      <c r="T251" s="48" t="s">
        <v>181</v>
      </c>
      <c r="Y251" s="27"/>
    </row>
    <row r="252" spans="1:25" s="26" customFormat="1" ht="72" x14ac:dyDescent="0.25">
      <c r="A252" s="47" t="s">
        <v>58</v>
      </c>
      <c r="B252" s="47" t="s">
        <v>72</v>
      </c>
      <c r="C252" s="47" t="s">
        <v>182</v>
      </c>
      <c r="D252" s="50" t="s">
        <v>69</v>
      </c>
      <c r="E252" s="50"/>
      <c r="F252" s="50">
        <v>100</v>
      </c>
      <c r="G252" s="50"/>
      <c r="H252" s="50"/>
      <c r="I252" s="50">
        <f>+SUM(Tabla13[[#This Row],[PRIMER TRIMESTRE]:[CUARTO TRIMESTRE]])</f>
        <v>100</v>
      </c>
      <c r="J252" s="54">
        <v>150</v>
      </c>
      <c r="K252" s="54">
        <f>+Tabla13[[#This Row],[PRIMER TRIMESTRE]]*Tabla13[[#This Row],[PRECIO UNITARIO ESTIMADO]]</f>
        <v>0</v>
      </c>
      <c r="L252" s="54">
        <f>+Tabla13[[#This Row],[SEGUNDO TRIMESTRE]]*Tabla13[[#This Row],[PRECIO UNITARIO ESTIMADO]]</f>
        <v>15000</v>
      </c>
      <c r="M252" s="54">
        <f>+Tabla13[[#This Row],[TERCER TRIMESTRE]]*Tabla13[[#This Row],[PRECIO UNITARIO ESTIMADO]]</f>
        <v>0</v>
      </c>
      <c r="N252" s="54">
        <f>+Tabla13[[#This Row],[CUARTO TRIMESTRE]]*Tabla13[[#This Row],[PRECIO UNITARIO ESTIMADO]]</f>
        <v>0</v>
      </c>
      <c r="O252" s="52">
        <f>+Tabla13[[#This Row],[CANTIDAD TOTAL]]*Tabla13[[#This Row],[PRECIO UNITARIO ESTIMADO]]</f>
        <v>15000</v>
      </c>
      <c r="P252" s="49"/>
      <c r="Q252" s="50" t="s">
        <v>17</v>
      </c>
      <c r="R252" s="50" t="s">
        <v>62</v>
      </c>
      <c r="S252" s="54"/>
      <c r="T252" s="48" t="s">
        <v>183</v>
      </c>
      <c r="Y252" s="27"/>
    </row>
    <row r="253" spans="1:25" s="26" customFormat="1" ht="72" x14ac:dyDescent="0.25">
      <c r="A253" s="47" t="s">
        <v>58</v>
      </c>
      <c r="B253" s="47" t="s">
        <v>72</v>
      </c>
      <c r="C253" s="47" t="s">
        <v>184</v>
      </c>
      <c r="D253" s="50" t="s">
        <v>69</v>
      </c>
      <c r="E253" s="50"/>
      <c r="F253" s="50"/>
      <c r="G253" s="50">
        <v>160</v>
      </c>
      <c r="H253" s="50"/>
      <c r="I253" s="50">
        <f>+SUM(Tabla13[[#This Row],[PRIMER TRIMESTRE]:[CUARTO TRIMESTRE]])</f>
        <v>160</v>
      </c>
      <c r="J253" s="54">
        <v>300</v>
      </c>
      <c r="K253" s="54">
        <f>+Tabla13[[#This Row],[PRIMER TRIMESTRE]]*Tabla13[[#This Row],[PRECIO UNITARIO ESTIMADO]]</f>
        <v>0</v>
      </c>
      <c r="L253" s="54">
        <f>+Tabla13[[#This Row],[SEGUNDO TRIMESTRE]]*Tabla13[[#This Row],[PRECIO UNITARIO ESTIMADO]]</f>
        <v>0</v>
      </c>
      <c r="M253" s="54">
        <f>+Tabla13[[#This Row],[TERCER TRIMESTRE]]*Tabla13[[#This Row],[PRECIO UNITARIO ESTIMADO]]</f>
        <v>48000</v>
      </c>
      <c r="N253" s="54">
        <f>+Tabla13[[#This Row],[CUARTO TRIMESTRE]]*Tabla13[[#This Row],[PRECIO UNITARIO ESTIMADO]]</f>
        <v>0</v>
      </c>
      <c r="O253" s="52">
        <f>+Tabla13[[#This Row],[CANTIDAD TOTAL]]*Tabla13[[#This Row],[PRECIO UNITARIO ESTIMADO]]</f>
        <v>48000</v>
      </c>
      <c r="P253" s="49"/>
      <c r="Q253" s="50" t="s">
        <v>17</v>
      </c>
      <c r="R253" s="50" t="s">
        <v>62</v>
      </c>
      <c r="S253" s="54"/>
      <c r="T253" s="48" t="s">
        <v>149</v>
      </c>
      <c r="Y253" s="27"/>
    </row>
    <row r="254" spans="1:25" s="26" customFormat="1" ht="90" x14ac:dyDescent="0.25">
      <c r="A254" s="47" t="s">
        <v>58</v>
      </c>
      <c r="B254" s="47" t="s">
        <v>72</v>
      </c>
      <c r="C254" s="47" t="s">
        <v>185</v>
      </c>
      <c r="D254" s="50" t="s">
        <v>69</v>
      </c>
      <c r="E254" s="50"/>
      <c r="F254" s="50"/>
      <c r="G254" s="50"/>
      <c r="H254" s="50">
        <v>50</v>
      </c>
      <c r="I254" s="50">
        <f>+SUM(Tabla13[[#This Row],[PRIMER TRIMESTRE]:[CUARTO TRIMESTRE]])</f>
        <v>50</v>
      </c>
      <c r="J254" s="54">
        <v>300</v>
      </c>
      <c r="K254" s="54">
        <f>+Tabla13[[#This Row],[PRIMER TRIMESTRE]]*Tabla13[[#This Row],[PRECIO UNITARIO ESTIMADO]]</f>
        <v>0</v>
      </c>
      <c r="L254" s="54">
        <f>+Tabla13[[#This Row],[SEGUNDO TRIMESTRE]]*Tabla13[[#This Row],[PRECIO UNITARIO ESTIMADO]]</f>
        <v>0</v>
      </c>
      <c r="M254" s="54">
        <f>+Tabla13[[#This Row],[TERCER TRIMESTRE]]*Tabla13[[#This Row],[PRECIO UNITARIO ESTIMADO]]</f>
        <v>0</v>
      </c>
      <c r="N254" s="54">
        <f>+Tabla13[[#This Row],[CUARTO TRIMESTRE]]*Tabla13[[#This Row],[PRECIO UNITARIO ESTIMADO]]</f>
        <v>15000</v>
      </c>
      <c r="O254" s="52">
        <f>+Tabla13[[#This Row],[CANTIDAD TOTAL]]*Tabla13[[#This Row],[PRECIO UNITARIO ESTIMADO]]</f>
        <v>15000</v>
      </c>
      <c r="P254" s="49"/>
      <c r="Q254" s="50" t="s">
        <v>17</v>
      </c>
      <c r="R254" s="50" t="s">
        <v>62</v>
      </c>
      <c r="S254" s="54"/>
      <c r="T254" s="48" t="s">
        <v>186</v>
      </c>
      <c r="Y254" s="27"/>
    </row>
    <row r="255" spans="1:25" s="26" customFormat="1" ht="72" x14ac:dyDescent="0.25">
      <c r="A255" s="47" t="s">
        <v>58</v>
      </c>
      <c r="B255" s="47" t="s">
        <v>72</v>
      </c>
      <c r="C255" s="47" t="s">
        <v>187</v>
      </c>
      <c r="D255" s="50" t="s">
        <v>69</v>
      </c>
      <c r="E255" s="50"/>
      <c r="F255" s="50">
        <v>100</v>
      </c>
      <c r="G255" s="50"/>
      <c r="H255" s="50"/>
      <c r="I255" s="50">
        <f>+SUM(Tabla13[[#This Row],[PRIMER TRIMESTRE]:[CUARTO TRIMESTRE]])</f>
        <v>100</v>
      </c>
      <c r="J255" s="54">
        <v>150</v>
      </c>
      <c r="K255" s="54">
        <f>+Tabla13[[#This Row],[PRIMER TRIMESTRE]]*Tabla13[[#This Row],[PRECIO UNITARIO ESTIMADO]]</f>
        <v>0</v>
      </c>
      <c r="L255" s="54">
        <f>+Tabla13[[#This Row],[SEGUNDO TRIMESTRE]]*Tabla13[[#This Row],[PRECIO UNITARIO ESTIMADO]]</f>
        <v>15000</v>
      </c>
      <c r="M255" s="54">
        <f>+Tabla13[[#This Row],[TERCER TRIMESTRE]]*Tabla13[[#This Row],[PRECIO UNITARIO ESTIMADO]]</f>
        <v>0</v>
      </c>
      <c r="N255" s="54">
        <f>+Tabla13[[#This Row],[CUARTO TRIMESTRE]]*Tabla13[[#This Row],[PRECIO UNITARIO ESTIMADO]]</f>
        <v>0</v>
      </c>
      <c r="O255" s="52">
        <f>+Tabla13[[#This Row],[CANTIDAD TOTAL]]*Tabla13[[#This Row],[PRECIO UNITARIO ESTIMADO]]</f>
        <v>15000</v>
      </c>
      <c r="P255" s="49"/>
      <c r="Q255" s="50" t="s">
        <v>17</v>
      </c>
      <c r="R255" s="50" t="s">
        <v>62</v>
      </c>
      <c r="S255" s="54"/>
      <c r="T255" s="48" t="s">
        <v>188</v>
      </c>
      <c r="Y255" s="27"/>
    </row>
    <row r="256" spans="1:25" s="26" customFormat="1" ht="72" x14ac:dyDescent="0.25">
      <c r="A256" s="47" t="s">
        <v>58</v>
      </c>
      <c r="B256" s="47" t="s">
        <v>72</v>
      </c>
      <c r="C256" s="47" t="s">
        <v>189</v>
      </c>
      <c r="D256" s="50" t="s">
        <v>69</v>
      </c>
      <c r="E256" s="50"/>
      <c r="F256" s="50"/>
      <c r="G256" s="50">
        <v>100</v>
      </c>
      <c r="H256" s="50"/>
      <c r="I256" s="50">
        <f>+SUM(Tabla13[[#This Row],[PRIMER TRIMESTRE]:[CUARTO TRIMESTRE]])</f>
        <v>100</v>
      </c>
      <c r="J256" s="54">
        <v>150</v>
      </c>
      <c r="K256" s="54">
        <f>+Tabla13[[#This Row],[PRIMER TRIMESTRE]]*Tabla13[[#This Row],[PRECIO UNITARIO ESTIMADO]]</f>
        <v>0</v>
      </c>
      <c r="L256" s="54">
        <f>+Tabla13[[#This Row],[SEGUNDO TRIMESTRE]]*Tabla13[[#This Row],[PRECIO UNITARIO ESTIMADO]]</f>
        <v>0</v>
      </c>
      <c r="M256" s="54">
        <f>+Tabla13[[#This Row],[TERCER TRIMESTRE]]*Tabla13[[#This Row],[PRECIO UNITARIO ESTIMADO]]</f>
        <v>15000</v>
      </c>
      <c r="N256" s="54">
        <f>+Tabla13[[#This Row],[CUARTO TRIMESTRE]]*Tabla13[[#This Row],[PRECIO UNITARIO ESTIMADO]]</f>
        <v>0</v>
      </c>
      <c r="O256" s="52">
        <f>+Tabla13[[#This Row],[CANTIDAD TOTAL]]*Tabla13[[#This Row],[PRECIO UNITARIO ESTIMADO]]</f>
        <v>15000</v>
      </c>
      <c r="P256" s="49"/>
      <c r="Q256" s="50" t="s">
        <v>17</v>
      </c>
      <c r="R256" s="50" t="s">
        <v>62</v>
      </c>
      <c r="S256" s="54"/>
      <c r="T256" s="48" t="s">
        <v>190</v>
      </c>
      <c r="Y256" s="27"/>
    </row>
    <row r="257" spans="1:28" s="26" customFormat="1" ht="54" x14ac:dyDescent="0.25">
      <c r="A257" s="47" t="s">
        <v>58</v>
      </c>
      <c r="B257" s="47" t="s">
        <v>72</v>
      </c>
      <c r="C257" s="47" t="s">
        <v>191</v>
      </c>
      <c r="D257" s="50" t="s">
        <v>69</v>
      </c>
      <c r="E257" s="50"/>
      <c r="F257" s="50">
        <v>100</v>
      </c>
      <c r="G257" s="50"/>
      <c r="H257" s="50"/>
      <c r="I257" s="50">
        <f>+SUM(Tabla13[[#This Row],[PRIMER TRIMESTRE]:[CUARTO TRIMESTRE]])</f>
        <v>100</v>
      </c>
      <c r="J257" s="54">
        <v>150</v>
      </c>
      <c r="K257" s="54">
        <f>+Tabla13[[#This Row],[PRIMER TRIMESTRE]]*Tabla13[[#This Row],[PRECIO UNITARIO ESTIMADO]]</f>
        <v>0</v>
      </c>
      <c r="L257" s="54">
        <f>+Tabla13[[#This Row],[SEGUNDO TRIMESTRE]]*Tabla13[[#This Row],[PRECIO UNITARIO ESTIMADO]]</f>
        <v>15000</v>
      </c>
      <c r="M257" s="54">
        <f>+Tabla13[[#This Row],[TERCER TRIMESTRE]]*Tabla13[[#This Row],[PRECIO UNITARIO ESTIMADO]]</f>
        <v>0</v>
      </c>
      <c r="N257" s="54">
        <f>+Tabla13[[#This Row],[CUARTO TRIMESTRE]]*Tabla13[[#This Row],[PRECIO UNITARIO ESTIMADO]]</f>
        <v>0</v>
      </c>
      <c r="O257" s="52">
        <f>+Tabla13[[#This Row],[CANTIDAD TOTAL]]*Tabla13[[#This Row],[PRECIO UNITARIO ESTIMADO]]</f>
        <v>15000</v>
      </c>
      <c r="P257" s="49"/>
      <c r="Q257" s="50" t="s">
        <v>17</v>
      </c>
      <c r="R257" s="50" t="s">
        <v>62</v>
      </c>
      <c r="S257" s="54"/>
      <c r="T257" s="48" t="s">
        <v>192</v>
      </c>
      <c r="Y257" s="27"/>
    </row>
    <row r="258" spans="1:28" s="26" customFormat="1" ht="36" x14ac:dyDescent="0.25">
      <c r="A258" s="47" t="s">
        <v>58</v>
      </c>
      <c r="B258" s="47" t="s">
        <v>72</v>
      </c>
      <c r="C258" s="47" t="s">
        <v>193</v>
      </c>
      <c r="D258" s="50" t="s">
        <v>69</v>
      </c>
      <c r="E258" s="50"/>
      <c r="F258" s="50"/>
      <c r="G258" s="50">
        <v>100</v>
      </c>
      <c r="H258" s="50"/>
      <c r="I258" s="50">
        <f>+SUM(Tabla13[[#This Row],[PRIMER TRIMESTRE]:[CUARTO TRIMESTRE]])</f>
        <v>100</v>
      </c>
      <c r="J258" s="54">
        <v>150</v>
      </c>
      <c r="K258" s="54">
        <f>+Tabla13[[#This Row],[PRIMER TRIMESTRE]]*Tabla13[[#This Row],[PRECIO UNITARIO ESTIMADO]]</f>
        <v>0</v>
      </c>
      <c r="L258" s="54">
        <f>+Tabla13[[#This Row],[SEGUNDO TRIMESTRE]]*Tabla13[[#This Row],[PRECIO UNITARIO ESTIMADO]]</f>
        <v>0</v>
      </c>
      <c r="M258" s="54">
        <f>+Tabla13[[#This Row],[TERCER TRIMESTRE]]*Tabla13[[#This Row],[PRECIO UNITARIO ESTIMADO]]</f>
        <v>15000</v>
      </c>
      <c r="N258" s="54">
        <f>+Tabla13[[#This Row],[CUARTO TRIMESTRE]]*Tabla13[[#This Row],[PRECIO UNITARIO ESTIMADO]]</f>
        <v>0</v>
      </c>
      <c r="O258" s="52">
        <f>+Tabla13[[#This Row],[CANTIDAD TOTAL]]*Tabla13[[#This Row],[PRECIO UNITARIO ESTIMADO]]</f>
        <v>15000</v>
      </c>
      <c r="P258" s="49"/>
      <c r="Q258" s="50" t="s">
        <v>17</v>
      </c>
      <c r="R258" s="50" t="s">
        <v>62</v>
      </c>
      <c r="S258" s="54"/>
      <c r="T258" s="48" t="s">
        <v>194</v>
      </c>
      <c r="Y258" s="27"/>
    </row>
    <row r="259" spans="1:28" s="26" customFormat="1" ht="54" x14ac:dyDescent="0.25">
      <c r="A259" s="47" t="s">
        <v>58</v>
      </c>
      <c r="B259" s="47" t="s">
        <v>72</v>
      </c>
      <c r="C259" s="47" t="s">
        <v>195</v>
      </c>
      <c r="D259" s="50" t="s">
        <v>69</v>
      </c>
      <c r="E259" s="50"/>
      <c r="F259" s="50"/>
      <c r="G259" s="50">
        <v>100</v>
      </c>
      <c r="H259" s="50"/>
      <c r="I259" s="50">
        <f>+SUM(Tabla13[[#This Row],[PRIMER TRIMESTRE]:[CUARTO TRIMESTRE]])</f>
        <v>100</v>
      </c>
      <c r="J259" s="54">
        <v>150</v>
      </c>
      <c r="K259" s="54">
        <f>+Tabla13[[#This Row],[PRIMER TRIMESTRE]]*Tabla13[[#This Row],[PRECIO UNITARIO ESTIMADO]]</f>
        <v>0</v>
      </c>
      <c r="L259" s="54">
        <f>+Tabla13[[#This Row],[SEGUNDO TRIMESTRE]]*Tabla13[[#This Row],[PRECIO UNITARIO ESTIMADO]]</f>
        <v>0</v>
      </c>
      <c r="M259" s="54">
        <f>+Tabla13[[#This Row],[TERCER TRIMESTRE]]*Tabla13[[#This Row],[PRECIO UNITARIO ESTIMADO]]</f>
        <v>15000</v>
      </c>
      <c r="N259" s="54">
        <f>+Tabla13[[#This Row],[CUARTO TRIMESTRE]]*Tabla13[[#This Row],[PRECIO UNITARIO ESTIMADO]]</f>
        <v>0</v>
      </c>
      <c r="O259" s="52">
        <f>+Tabla13[[#This Row],[CANTIDAD TOTAL]]*Tabla13[[#This Row],[PRECIO UNITARIO ESTIMADO]]</f>
        <v>15000</v>
      </c>
      <c r="P259" s="49"/>
      <c r="Q259" s="50" t="s">
        <v>17</v>
      </c>
      <c r="R259" s="50" t="s">
        <v>62</v>
      </c>
      <c r="S259" s="54"/>
      <c r="T259" s="48" t="s">
        <v>196</v>
      </c>
      <c r="Y259" s="27"/>
    </row>
    <row r="260" spans="1:28" s="26" customFormat="1" ht="72" x14ac:dyDescent="0.25">
      <c r="A260" s="47" t="s">
        <v>58</v>
      </c>
      <c r="B260" s="47" t="s">
        <v>72</v>
      </c>
      <c r="C260" s="47" t="s">
        <v>197</v>
      </c>
      <c r="D260" s="50" t="s">
        <v>69</v>
      </c>
      <c r="E260" s="50"/>
      <c r="F260" s="50"/>
      <c r="G260" s="50">
        <v>100</v>
      </c>
      <c r="H260" s="50"/>
      <c r="I260" s="50">
        <f>+SUM(Tabla13[[#This Row],[PRIMER TRIMESTRE]:[CUARTO TRIMESTRE]])</f>
        <v>100</v>
      </c>
      <c r="J260" s="54">
        <v>150</v>
      </c>
      <c r="K260" s="54">
        <f>+Tabla13[[#This Row],[PRIMER TRIMESTRE]]*Tabla13[[#This Row],[PRECIO UNITARIO ESTIMADO]]</f>
        <v>0</v>
      </c>
      <c r="L260" s="54">
        <f>+Tabla13[[#This Row],[SEGUNDO TRIMESTRE]]*Tabla13[[#This Row],[PRECIO UNITARIO ESTIMADO]]</f>
        <v>0</v>
      </c>
      <c r="M260" s="54">
        <f>+Tabla13[[#This Row],[TERCER TRIMESTRE]]*Tabla13[[#This Row],[PRECIO UNITARIO ESTIMADO]]</f>
        <v>15000</v>
      </c>
      <c r="N260" s="54">
        <f>+Tabla13[[#This Row],[CUARTO TRIMESTRE]]*Tabla13[[#This Row],[PRECIO UNITARIO ESTIMADO]]</f>
        <v>0</v>
      </c>
      <c r="O260" s="52">
        <f>+Tabla13[[#This Row],[CANTIDAD TOTAL]]*Tabla13[[#This Row],[PRECIO UNITARIO ESTIMADO]]</f>
        <v>15000</v>
      </c>
      <c r="P260" s="49"/>
      <c r="Q260" s="50" t="s">
        <v>17</v>
      </c>
      <c r="R260" s="50" t="s">
        <v>62</v>
      </c>
      <c r="S260" s="54"/>
      <c r="T260" s="48" t="s">
        <v>198</v>
      </c>
      <c r="Y260" s="27"/>
    </row>
    <row r="261" spans="1:28" s="26" customFormat="1" ht="36" x14ac:dyDescent="0.25">
      <c r="A261" s="47" t="s">
        <v>58</v>
      </c>
      <c r="B261" s="47" t="s">
        <v>72</v>
      </c>
      <c r="C261" s="47" t="s">
        <v>204</v>
      </c>
      <c r="D261" s="50" t="s">
        <v>69</v>
      </c>
      <c r="E261" s="50"/>
      <c r="F261" s="50"/>
      <c r="G261" s="50">
        <v>200</v>
      </c>
      <c r="H261" s="50"/>
      <c r="I261" s="50">
        <f>+SUM(Tabla13[[#This Row],[PRIMER TRIMESTRE]:[CUARTO TRIMESTRE]])</f>
        <v>200</v>
      </c>
      <c r="J261" s="51">
        <v>300</v>
      </c>
      <c r="K261" s="51">
        <f>+Tabla13[[#This Row],[PRIMER TRIMESTRE]]*Tabla13[[#This Row],[PRECIO UNITARIO ESTIMADO]]</f>
        <v>0</v>
      </c>
      <c r="L261" s="51">
        <f>+Tabla13[[#This Row],[SEGUNDO TRIMESTRE]]*Tabla13[[#This Row],[PRECIO UNITARIO ESTIMADO]]</f>
        <v>0</v>
      </c>
      <c r="M261" s="51">
        <f>+Tabla13[[#This Row],[TERCER TRIMESTRE]]*Tabla13[[#This Row],[PRECIO UNITARIO ESTIMADO]]</f>
        <v>60000</v>
      </c>
      <c r="N261" s="51">
        <f>+Tabla13[[#This Row],[CUARTO TRIMESTRE]]*Tabla13[[#This Row],[PRECIO UNITARIO ESTIMADO]]</f>
        <v>0</v>
      </c>
      <c r="O261" s="52">
        <f>+Tabla13[[#This Row],[CANTIDAD TOTAL]]*Tabla13[[#This Row],[PRECIO UNITARIO ESTIMADO]]</f>
        <v>60000</v>
      </c>
      <c r="P261" s="53"/>
      <c r="Q261" s="50" t="s">
        <v>17</v>
      </c>
      <c r="R261" s="50" t="s">
        <v>62</v>
      </c>
      <c r="S261" s="51"/>
      <c r="T261" s="48" t="s">
        <v>205</v>
      </c>
      <c r="Y261" s="27"/>
    </row>
    <row r="262" spans="1:28" s="26" customFormat="1" ht="36" x14ac:dyDescent="0.25">
      <c r="A262" s="47" t="s">
        <v>58</v>
      </c>
      <c r="B262" s="47" t="s">
        <v>72</v>
      </c>
      <c r="C262" s="47" t="s">
        <v>204</v>
      </c>
      <c r="D262" s="50" t="s">
        <v>69</v>
      </c>
      <c r="E262" s="50"/>
      <c r="F262" s="50">
        <v>50</v>
      </c>
      <c r="G262" s="50">
        <v>100</v>
      </c>
      <c r="H262" s="50"/>
      <c r="I262" s="50">
        <f>+SUM(Tabla13[[#This Row],[PRIMER TRIMESTRE]:[CUARTO TRIMESTRE]])</f>
        <v>150</v>
      </c>
      <c r="J262" s="51">
        <v>300</v>
      </c>
      <c r="K262" s="51">
        <f>+Tabla13[[#This Row],[PRIMER TRIMESTRE]]*Tabla13[[#This Row],[PRECIO UNITARIO ESTIMADO]]</f>
        <v>0</v>
      </c>
      <c r="L262" s="51">
        <f>+Tabla13[[#This Row],[SEGUNDO TRIMESTRE]]*Tabla13[[#This Row],[PRECIO UNITARIO ESTIMADO]]</f>
        <v>15000</v>
      </c>
      <c r="M262" s="51">
        <f>+Tabla13[[#This Row],[TERCER TRIMESTRE]]*Tabla13[[#This Row],[PRECIO UNITARIO ESTIMADO]]</f>
        <v>30000</v>
      </c>
      <c r="N262" s="51">
        <f>+Tabla13[[#This Row],[CUARTO TRIMESTRE]]*Tabla13[[#This Row],[PRECIO UNITARIO ESTIMADO]]</f>
        <v>0</v>
      </c>
      <c r="O262" s="52">
        <f>+Tabla13[[#This Row],[CANTIDAD TOTAL]]*Tabla13[[#This Row],[PRECIO UNITARIO ESTIMADO]]</f>
        <v>45000</v>
      </c>
      <c r="P262" s="55"/>
      <c r="Q262" s="50" t="s">
        <v>17</v>
      </c>
      <c r="R262" s="50" t="s">
        <v>62</v>
      </c>
      <c r="S262" s="51"/>
      <c r="T262" s="39" t="s">
        <v>206</v>
      </c>
      <c r="Y262" s="27"/>
    </row>
    <row r="263" spans="1:28" s="29" customFormat="1" ht="36" x14ac:dyDescent="0.25">
      <c r="A263" s="47" t="s">
        <v>58</v>
      </c>
      <c r="B263" s="47" t="s">
        <v>72</v>
      </c>
      <c r="C263" s="47" t="s">
        <v>204</v>
      </c>
      <c r="D263" s="50" t="s">
        <v>69</v>
      </c>
      <c r="E263" s="50"/>
      <c r="F263" s="50">
        <v>100</v>
      </c>
      <c r="G263" s="50"/>
      <c r="H263" s="50"/>
      <c r="I263" s="50">
        <f>+SUM(Tabla13[[#This Row],[PRIMER TRIMESTRE]:[CUARTO TRIMESTRE]])</f>
        <v>100</v>
      </c>
      <c r="J263" s="51">
        <v>300</v>
      </c>
      <c r="K263" s="51">
        <f>+Tabla13[[#This Row],[PRIMER TRIMESTRE]]*Tabla13[[#This Row],[PRECIO UNITARIO ESTIMADO]]</f>
        <v>0</v>
      </c>
      <c r="L263" s="51">
        <f>+Tabla13[[#This Row],[SEGUNDO TRIMESTRE]]*Tabla13[[#This Row],[PRECIO UNITARIO ESTIMADO]]</f>
        <v>30000</v>
      </c>
      <c r="M263" s="51">
        <f>+Tabla13[[#This Row],[TERCER TRIMESTRE]]*Tabla13[[#This Row],[PRECIO UNITARIO ESTIMADO]]</f>
        <v>0</v>
      </c>
      <c r="N263" s="51">
        <f>+Tabla13[[#This Row],[CUARTO TRIMESTRE]]*Tabla13[[#This Row],[PRECIO UNITARIO ESTIMADO]]</f>
        <v>0</v>
      </c>
      <c r="O263" s="52">
        <f>+Tabla13[[#This Row],[CANTIDAD TOTAL]]*Tabla13[[#This Row],[PRECIO UNITARIO ESTIMADO]]</f>
        <v>30000</v>
      </c>
      <c r="P263" s="55"/>
      <c r="Q263" s="50" t="s">
        <v>17</v>
      </c>
      <c r="R263" s="50" t="s">
        <v>62</v>
      </c>
      <c r="S263" s="51"/>
      <c r="T263" s="39" t="s">
        <v>207</v>
      </c>
      <c r="Y263" s="27" t="s">
        <v>303</v>
      </c>
      <c r="AB263" s="30" t="s">
        <v>304</v>
      </c>
    </row>
    <row r="264" spans="1:28" s="29" customFormat="1" ht="36" x14ac:dyDescent="0.25">
      <c r="A264" s="47" t="s">
        <v>58</v>
      </c>
      <c r="B264" s="47" t="s">
        <v>72</v>
      </c>
      <c r="C264" s="47" t="s">
        <v>208</v>
      </c>
      <c r="D264" s="50" t="s">
        <v>69</v>
      </c>
      <c r="E264" s="50"/>
      <c r="F264" s="50">
        <v>50</v>
      </c>
      <c r="G264" s="50"/>
      <c r="H264" s="50"/>
      <c r="I264" s="50">
        <f>+SUM(Tabla13[[#This Row],[PRIMER TRIMESTRE]:[CUARTO TRIMESTRE]])</f>
        <v>50</v>
      </c>
      <c r="J264" s="51">
        <v>450</v>
      </c>
      <c r="K264" s="51">
        <f>+Tabla13[[#This Row],[PRIMER TRIMESTRE]]*Tabla13[[#This Row],[PRECIO UNITARIO ESTIMADO]]</f>
        <v>0</v>
      </c>
      <c r="L264" s="51">
        <f>+Tabla13[[#This Row],[SEGUNDO TRIMESTRE]]*Tabla13[[#This Row],[PRECIO UNITARIO ESTIMADO]]</f>
        <v>22500</v>
      </c>
      <c r="M264" s="51">
        <f>+Tabla13[[#This Row],[TERCER TRIMESTRE]]*Tabla13[[#This Row],[PRECIO UNITARIO ESTIMADO]]</f>
        <v>0</v>
      </c>
      <c r="N264" s="51">
        <f>+Tabla13[[#This Row],[CUARTO TRIMESTRE]]*Tabla13[[#This Row],[PRECIO UNITARIO ESTIMADO]]</f>
        <v>0</v>
      </c>
      <c r="O264" s="52">
        <f>+Tabla13[[#This Row],[CANTIDAD TOTAL]]*Tabla13[[#This Row],[PRECIO UNITARIO ESTIMADO]]</f>
        <v>22500</v>
      </c>
      <c r="P264" s="55"/>
      <c r="Q264" s="50" t="s">
        <v>17</v>
      </c>
      <c r="R264" s="50" t="s">
        <v>62</v>
      </c>
      <c r="S264" s="51"/>
      <c r="T264" s="39" t="s">
        <v>207</v>
      </c>
      <c r="Y264" s="27" t="s">
        <v>23</v>
      </c>
      <c r="AB264" s="30" t="s">
        <v>21</v>
      </c>
    </row>
    <row r="265" spans="1:28" s="29" customFormat="1" ht="36" x14ac:dyDescent="0.25">
      <c r="A265" s="47" t="s">
        <v>58</v>
      </c>
      <c r="B265" s="47" t="s">
        <v>72</v>
      </c>
      <c r="C265" s="47" t="s">
        <v>204</v>
      </c>
      <c r="D265" s="50" t="s">
        <v>69</v>
      </c>
      <c r="E265" s="50"/>
      <c r="F265" s="50">
        <v>250</v>
      </c>
      <c r="G265" s="50"/>
      <c r="H265" s="50"/>
      <c r="I265" s="50">
        <f>+SUM(Tabla13[[#This Row],[PRIMER TRIMESTRE]:[CUARTO TRIMESTRE]])</f>
        <v>250</v>
      </c>
      <c r="J265" s="51">
        <v>300</v>
      </c>
      <c r="K265" s="51">
        <f>+Tabla13[[#This Row],[PRIMER TRIMESTRE]]*Tabla13[[#This Row],[PRECIO UNITARIO ESTIMADO]]</f>
        <v>0</v>
      </c>
      <c r="L265" s="51">
        <f>+Tabla13[[#This Row],[SEGUNDO TRIMESTRE]]*Tabla13[[#This Row],[PRECIO UNITARIO ESTIMADO]]</f>
        <v>75000</v>
      </c>
      <c r="M265" s="51">
        <f>+Tabla13[[#This Row],[TERCER TRIMESTRE]]*Tabla13[[#This Row],[PRECIO UNITARIO ESTIMADO]]</f>
        <v>0</v>
      </c>
      <c r="N265" s="51">
        <f>+Tabla13[[#This Row],[CUARTO TRIMESTRE]]*Tabla13[[#This Row],[PRECIO UNITARIO ESTIMADO]]</f>
        <v>0</v>
      </c>
      <c r="O265" s="52">
        <f>+Tabla13[[#This Row],[CANTIDAD TOTAL]]*Tabla13[[#This Row],[PRECIO UNITARIO ESTIMADO]]</f>
        <v>75000</v>
      </c>
      <c r="P265" s="55"/>
      <c r="Q265" s="50" t="s">
        <v>17</v>
      </c>
      <c r="R265" s="50" t="s">
        <v>62</v>
      </c>
      <c r="S265" s="51"/>
      <c r="T265" s="39" t="s">
        <v>211</v>
      </c>
      <c r="Y265" s="27" t="s">
        <v>25</v>
      </c>
      <c r="AB265" s="30" t="s">
        <v>19</v>
      </c>
    </row>
    <row r="266" spans="1:28" s="29" customFormat="1" ht="36" x14ac:dyDescent="0.25">
      <c r="A266" s="47" t="s">
        <v>58</v>
      </c>
      <c r="B266" s="47" t="s">
        <v>72</v>
      </c>
      <c r="C266" s="47" t="s">
        <v>204</v>
      </c>
      <c r="D266" s="50" t="s">
        <v>210</v>
      </c>
      <c r="E266" s="50"/>
      <c r="F266" s="50"/>
      <c r="G266" s="50"/>
      <c r="H266" s="50">
        <v>100</v>
      </c>
      <c r="I266" s="50">
        <f>+SUM(Tabla13[[#This Row],[PRIMER TRIMESTRE]:[CUARTO TRIMESTRE]])</f>
        <v>100</v>
      </c>
      <c r="J266" s="51">
        <v>300</v>
      </c>
      <c r="K266" s="51">
        <f>+Tabla13[[#This Row],[PRIMER TRIMESTRE]]*Tabla13[[#This Row],[PRECIO UNITARIO ESTIMADO]]</f>
        <v>0</v>
      </c>
      <c r="L266" s="51">
        <f>+Tabla13[[#This Row],[SEGUNDO TRIMESTRE]]*Tabla13[[#This Row],[PRECIO UNITARIO ESTIMADO]]</f>
        <v>0</v>
      </c>
      <c r="M266" s="51">
        <f>+Tabla13[[#This Row],[TERCER TRIMESTRE]]*Tabla13[[#This Row],[PRECIO UNITARIO ESTIMADO]]</f>
        <v>0</v>
      </c>
      <c r="N266" s="51">
        <f>+Tabla13[[#This Row],[CUARTO TRIMESTRE]]*Tabla13[[#This Row],[PRECIO UNITARIO ESTIMADO]]</f>
        <v>30000</v>
      </c>
      <c r="O266" s="52">
        <f>+Tabla13[[#This Row],[CANTIDAD TOTAL]]*Tabla13[[#This Row],[PRECIO UNITARIO ESTIMADO]]</f>
        <v>30000</v>
      </c>
      <c r="P266" s="55"/>
      <c r="Q266" s="50" t="s">
        <v>17</v>
      </c>
      <c r="R266" s="50" t="s">
        <v>62</v>
      </c>
      <c r="S266" s="51"/>
      <c r="T266" s="39" t="s">
        <v>213</v>
      </c>
      <c r="Y266" s="27" t="s">
        <v>199</v>
      </c>
      <c r="AB266" s="30" t="s">
        <v>200</v>
      </c>
    </row>
    <row r="267" spans="1:28" s="29" customFormat="1" ht="36" x14ac:dyDescent="0.25">
      <c r="A267" s="47" t="s">
        <v>58</v>
      </c>
      <c r="B267" s="47" t="s">
        <v>72</v>
      </c>
      <c r="C267" s="47" t="s">
        <v>204</v>
      </c>
      <c r="D267" s="50" t="s">
        <v>210</v>
      </c>
      <c r="E267" s="50">
        <v>360</v>
      </c>
      <c r="F267" s="50"/>
      <c r="G267" s="50"/>
      <c r="H267" s="50"/>
      <c r="I267" s="50">
        <f>+SUM(Tabla13[[#This Row],[PRIMER TRIMESTRE]:[CUARTO TRIMESTRE]])</f>
        <v>360</v>
      </c>
      <c r="J267" s="51">
        <v>300</v>
      </c>
      <c r="K267" s="51">
        <f>+Tabla13[[#This Row],[PRIMER TRIMESTRE]]*Tabla13[[#This Row],[PRECIO UNITARIO ESTIMADO]]</f>
        <v>108000</v>
      </c>
      <c r="L267" s="51">
        <f>+Tabla13[[#This Row],[SEGUNDO TRIMESTRE]]*Tabla13[[#This Row],[PRECIO UNITARIO ESTIMADO]]</f>
        <v>0</v>
      </c>
      <c r="M267" s="51">
        <f>+Tabla13[[#This Row],[TERCER TRIMESTRE]]*Tabla13[[#This Row],[PRECIO UNITARIO ESTIMADO]]</f>
        <v>0</v>
      </c>
      <c r="N267" s="51">
        <f>+Tabla13[[#This Row],[CUARTO TRIMESTRE]]*Tabla13[[#This Row],[PRECIO UNITARIO ESTIMADO]]</f>
        <v>0</v>
      </c>
      <c r="O267" s="52">
        <f>+Tabla13[[#This Row],[CANTIDAD TOTAL]]*Tabla13[[#This Row],[PRECIO UNITARIO ESTIMADO]]</f>
        <v>108000</v>
      </c>
      <c r="P267" s="55"/>
      <c r="Q267" s="50" t="s">
        <v>16</v>
      </c>
      <c r="R267" s="50" t="s">
        <v>62</v>
      </c>
      <c r="S267" s="51"/>
      <c r="T267" s="39" t="s">
        <v>215</v>
      </c>
      <c r="Y267" s="27" t="s">
        <v>201</v>
      </c>
      <c r="AB267" s="30" t="s">
        <v>16</v>
      </c>
    </row>
    <row r="268" spans="1:28" s="29" customFormat="1" ht="36" x14ac:dyDescent="0.25">
      <c r="A268" s="47" t="s">
        <v>58</v>
      </c>
      <c r="B268" s="47" t="s">
        <v>72</v>
      </c>
      <c r="C268" s="47" t="s">
        <v>204</v>
      </c>
      <c r="D268" s="50" t="s">
        <v>210</v>
      </c>
      <c r="E268" s="50"/>
      <c r="F268" s="50">
        <v>360</v>
      </c>
      <c r="G268" s="50"/>
      <c r="H268" s="50"/>
      <c r="I268" s="50">
        <f>+SUM(Tabla13[[#This Row],[PRIMER TRIMESTRE]:[CUARTO TRIMESTRE]])</f>
        <v>360</v>
      </c>
      <c r="J268" s="51">
        <v>300</v>
      </c>
      <c r="K268" s="51">
        <f>+Tabla13[[#This Row],[PRIMER TRIMESTRE]]*Tabla13[[#This Row],[PRECIO UNITARIO ESTIMADO]]</f>
        <v>0</v>
      </c>
      <c r="L268" s="51">
        <f>+Tabla13[[#This Row],[SEGUNDO TRIMESTRE]]*Tabla13[[#This Row],[PRECIO UNITARIO ESTIMADO]]</f>
        <v>108000</v>
      </c>
      <c r="M268" s="51">
        <f>+Tabla13[[#This Row],[TERCER TRIMESTRE]]*Tabla13[[#This Row],[PRECIO UNITARIO ESTIMADO]]</f>
        <v>0</v>
      </c>
      <c r="N268" s="51">
        <f>+Tabla13[[#This Row],[CUARTO TRIMESTRE]]*Tabla13[[#This Row],[PRECIO UNITARIO ESTIMADO]]</f>
        <v>0</v>
      </c>
      <c r="O268" s="52">
        <f>+Tabla13[[#This Row],[CANTIDAD TOTAL]]*Tabla13[[#This Row],[PRECIO UNITARIO ESTIMADO]]</f>
        <v>108000</v>
      </c>
      <c r="P268" s="55"/>
      <c r="Q268" s="50" t="s">
        <v>16</v>
      </c>
      <c r="R268" s="50" t="s">
        <v>62</v>
      </c>
      <c r="S268" s="51"/>
      <c r="T268" s="39" t="s">
        <v>216</v>
      </c>
      <c r="Y268" s="27" t="s">
        <v>201</v>
      </c>
      <c r="AB268" s="30" t="s">
        <v>16</v>
      </c>
    </row>
    <row r="269" spans="1:28" s="29" customFormat="1" ht="36" x14ac:dyDescent="0.25">
      <c r="A269" s="47" t="s">
        <v>58</v>
      </c>
      <c r="B269" s="47" t="s">
        <v>72</v>
      </c>
      <c r="C269" s="47" t="s">
        <v>204</v>
      </c>
      <c r="D269" s="50" t="s">
        <v>210</v>
      </c>
      <c r="E269" s="50"/>
      <c r="F269" s="50"/>
      <c r="G269" s="50">
        <v>360</v>
      </c>
      <c r="H269" s="50"/>
      <c r="I269" s="50">
        <f>+SUM(Tabla13[[#This Row],[PRIMER TRIMESTRE]:[CUARTO TRIMESTRE]])</f>
        <v>360</v>
      </c>
      <c r="J269" s="51">
        <v>300</v>
      </c>
      <c r="K269" s="51">
        <f>+Tabla13[[#This Row],[PRIMER TRIMESTRE]]*Tabla13[[#This Row],[PRECIO UNITARIO ESTIMADO]]</f>
        <v>0</v>
      </c>
      <c r="L269" s="51">
        <f>+Tabla13[[#This Row],[SEGUNDO TRIMESTRE]]*Tabla13[[#This Row],[PRECIO UNITARIO ESTIMADO]]</f>
        <v>0</v>
      </c>
      <c r="M269" s="51">
        <f>+Tabla13[[#This Row],[TERCER TRIMESTRE]]*Tabla13[[#This Row],[PRECIO UNITARIO ESTIMADO]]</f>
        <v>108000</v>
      </c>
      <c r="N269" s="51">
        <f>+Tabla13[[#This Row],[CUARTO TRIMESTRE]]*Tabla13[[#This Row],[PRECIO UNITARIO ESTIMADO]]</f>
        <v>0</v>
      </c>
      <c r="O269" s="52">
        <f>+Tabla13[[#This Row],[CANTIDAD TOTAL]]*Tabla13[[#This Row],[PRECIO UNITARIO ESTIMADO]]</f>
        <v>108000</v>
      </c>
      <c r="P269" s="55"/>
      <c r="Q269" s="50" t="s">
        <v>16</v>
      </c>
      <c r="R269" s="50" t="s">
        <v>62</v>
      </c>
      <c r="S269" s="51"/>
      <c r="T269" s="39" t="s">
        <v>217</v>
      </c>
      <c r="Y269" s="27"/>
      <c r="AB269" s="30"/>
    </row>
    <row r="270" spans="1:28" s="29" customFormat="1" ht="36" x14ac:dyDescent="0.25">
      <c r="A270" s="47" t="s">
        <v>58</v>
      </c>
      <c r="B270" s="47" t="s">
        <v>72</v>
      </c>
      <c r="C270" s="47" t="s">
        <v>208</v>
      </c>
      <c r="D270" s="50" t="s">
        <v>210</v>
      </c>
      <c r="E270" s="50"/>
      <c r="F270" s="50">
        <v>100</v>
      </c>
      <c r="G270" s="50"/>
      <c r="H270" s="50"/>
      <c r="I270" s="50">
        <f>+SUM(Tabla13[[#This Row],[PRIMER TRIMESTRE]:[CUARTO TRIMESTRE]])</f>
        <v>100</v>
      </c>
      <c r="J270" s="51">
        <v>450</v>
      </c>
      <c r="K270" s="51">
        <f>+Tabla13[[#This Row],[PRIMER TRIMESTRE]]*Tabla13[[#This Row],[PRECIO UNITARIO ESTIMADO]]</f>
        <v>0</v>
      </c>
      <c r="L270" s="51">
        <f>+Tabla13[[#This Row],[SEGUNDO TRIMESTRE]]*Tabla13[[#This Row],[PRECIO UNITARIO ESTIMADO]]</f>
        <v>45000</v>
      </c>
      <c r="M270" s="51">
        <f>+Tabla13[[#This Row],[TERCER TRIMESTRE]]*Tabla13[[#This Row],[PRECIO UNITARIO ESTIMADO]]</f>
        <v>0</v>
      </c>
      <c r="N270" s="51">
        <f>+Tabla13[[#This Row],[CUARTO TRIMESTRE]]*Tabla13[[#This Row],[PRECIO UNITARIO ESTIMADO]]</f>
        <v>0</v>
      </c>
      <c r="O270" s="52">
        <f>+Tabla13[[#This Row],[CANTIDAD TOTAL]]*Tabla13[[#This Row],[PRECIO UNITARIO ESTIMADO]]</f>
        <v>45000</v>
      </c>
      <c r="P270" s="55"/>
      <c r="Q270" s="50" t="s">
        <v>17</v>
      </c>
      <c r="R270" s="50" t="s">
        <v>62</v>
      </c>
      <c r="S270" s="51"/>
      <c r="T270" s="39" t="s">
        <v>219</v>
      </c>
      <c r="Y270" s="27"/>
      <c r="AB270" s="30"/>
    </row>
    <row r="271" spans="1:28" s="29" customFormat="1" ht="36" x14ac:dyDescent="0.25">
      <c r="A271" s="47" t="s">
        <v>58</v>
      </c>
      <c r="B271" s="47" t="s">
        <v>72</v>
      </c>
      <c r="C271" s="47" t="s">
        <v>208</v>
      </c>
      <c r="D271" s="50" t="s">
        <v>210</v>
      </c>
      <c r="E271" s="50"/>
      <c r="F271" s="50"/>
      <c r="G271" s="50">
        <v>100</v>
      </c>
      <c r="H271" s="50"/>
      <c r="I271" s="50">
        <f>+SUM(Tabla13[[#This Row],[PRIMER TRIMESTRE]:[CUARTO TRIMESTRE]])</f>
        <v>100</v>
      </c>
      <c r="J271" s="51">
        <v>450</v>
      </c>
      <c r="K271" s="51">
        <f>+Tabla13[[#This Row],[PRIMER TRIMESTRE]]*Tabla13[[#This Row],[PRECIO UNITARIO ESTIMADO]]</f>
        <v>0</v>
      </c>
      <c r="L271" s="51">
        <f>+Tabla13[[#This Row],[SEGUNDO TRIMESTRE]]*Tabla13[[#This Row],[PRECIO UNITARIO ESTIMADO]]</f>
        <v>0</v>
      </c>
      <c r="M271" s="51">
        <f>+Tabla13[[#This Row],[TERCER TRIMESTRE]]*Tabla13[[#This Row],[PRECIO UNITARIO ESTIMADO]]</f>
        <v>45000</v>
      </c>
      <c r="N271" s="51">
        <f>+Tabla13[[#This Row],[CUARTO TRIMESTRE]]*Tabla13[[#This Row],[PRECIO UNITARIO ESTIMADO]]</f>
        <v>0</v>
      </c>
      <c r="O271" s="52">
        <f>+Tabla13[[#This Row],[CANTIDAD TOTAL]]*Tabla13[[#This Row],[PRECIO UNITARIO ESTIMADO]]</f>
        <v>45000</v>
      </c>
      <c r="P271" s="55"/>
      <c r="Q271" s="50" t="s">
        <v>16</v>
      </c>
      <c r="R271" s="50" t="s">
        <v>62</v>
      </c>
      <c r="S271" s="51"/>
      <c r="T271" s="39" t="s">
        <v>220</v>
      </c>
      <c r="Y271" s="27"/>
      <c r="AB271" s="30"/>
    </row>
    <row r="272" spans="1:28" s="29" customFormat="1" ht="36" x14ac:dyDescent="0.25">
      <c r="A272" s="47" t="s">
        <v>58</v>
      </c>
      <c r="B272" s="47" t="s">
        <v>72</v>
      </c>
      <c r="C272" s="47" t="s">
        <v>204</v>
      </c>
      <c r="D272" s="50" t="s">
        <v>210</v>
      </c>
      <c r="E272" s="50"/>
      <c r="F272" s="50">
        <v>200</v>
      </c>
      <c r="G272" s="50"/>
      <c r="H272" s="50"/>
      <c r="I272" s="50">
        <f>+SUM(Tabla13[[#This Row],[PRIMER TRIMESTRE]:[CUARTO TRIMESTRE]])</f>
        <v>200</v>
      </c>
      <c r="J272" s="51">
        <v>300</v>
      </c>
      <c r="K272" s="51">
        <f>+Tabla13[[#This Row],[PRIMER TRIMESTRE]]*Tabla13[[#This Row],[PRECIO UNITARIO ESTIMADO]]</f>
        <v>0</v>
      </c>
      <c r="L272" s="51">
        <f>+Tabla13[[#This Row],[SEGUNDO TRIMESTRE]]*Tabla13[[#This Row],[PRECIO UNITARIO ESTIMADO]]</f>
        <v>60000</v>
      </c>
      <c r="M272" s="51">
        <f>+Tabla13[[#This Row],[TERCER TRIMESTRE]]*Tabla13[[#This Row],[PRECIO UNITARIO ESTIMADO]]</f>
        <v>0</v>
      </c>
      <c r="N272" s="51">
        <f>+Tabla13[[#This Row],[CUARTO TRIMESTRE]]*Tabla13[[#This Row],[PRECIO UNITARIO ESTIMADO]]</f>
        <v>0</v>
      </c>
      <c r="O272" s="52">
        <f>+Tabla13[[#This Row],[CANTIDAD TOTAL]]*Tabla13[[#This Row],[PRECIO UNITARIO ESTIMADO]]</f>
        <v>60000</v>
      </c>
      <c r="P272" s="55"/>
      <c r="Q272" s="50" t="s">
        <v>17</v>
      </c>
      <c r="R272" s="50" t="s">
        <v>62</v>
      </c>
      <c r="S272" s="51"/>
      <c r="T272" s="39" t="s">
        <v>221</v>
      </c>
      <c r="Y272" s="27"/>
      <c r="AB272" s="30"/>
    </row>
    <row r="273" spans="1:28" s="29" customFormat="1" ht="36" x14ac:dyDescent="0.25">
      <c r="A273" s="47" t="s">
        <v>58</v>
      </c>
      <c r="B273" s="47" t="s">
        <v>72</v>
      </c>
      <c r="C273" s="47" t="s">
        <v>204</v>
      </c>
      <c r="D273" s="50" t="s">
        <v>210</v>
      </c>
      <c r="E273" s="50"/>
      <c r="F273" s="50">
        <v>200</v>
      </c>
      <c r="G273" s="50"/>
      <c r="H273" s="50"/>
      <c r="I273" s="50">
        <f>+SUM(Tabla13[[#This Row],[PRIMER TRIMESTRE]:[CUARTO TRIMESTRE]])</f>
        <v>200</v>
      </c>
      <c r="J273" s="51">
        <v>150</v>
      </c>
      <c r="K273" s="51">
        <f>+Tabla13[[#This Row],[PRIMER TRIMESTRE]]*Tabla13[[#This Row],[PRECIO UNITARIO ESTIMADO]]</f>
        <v>0</v>
      </c>
      <c r="L273" s="51">
        <f>+Tabla13[[#This Row],[SEGUNDO TRIMESTRE]]*Tabla13[[#This Row],[PRECIO UNITARIO ESTIMADO]]</f>
        <v>30000</v>
      </c>
      <c r="M273" s="51">
        <f>+Tabla13[[#This Row],[TERCER TRIMESTRE]]*Tabla13[[#This Row],[PRECIO UNITARIO ESTIMADO]]</f>
        <v>0</v>
      </c>
      <c r="N273" s="51">
        <f>+Tabla13[[#This Row],[CUARTO TRIMESTRE]]*Tabla13[[#This Row],[PRECIO UNITARIO ESTIMADO]]</f>
        <v>0</v>
      </c>
      <c r="O273" s="52">
        <f>+Tabla13[[#This Row],[CANTIDAD TOTAL]]*Tabla13[[#This Row],[PRECIO UNITARIO ESTIMADO]]</f>
        <v>30000</v>
      </c>
      <c r="P273" s="55"/>
      <c r="Q273" s="50" t="s">
        <v>17</v>
      </c>
      <c r="R273" s="50" t="s">
        <v>62</v>
      </c>
      <c r="S273" s="51"/>
      <c r="T273" s="39" t="s">
        <v>223</v>
      </c>
      <c r="Y273" s="27" t="s">
        <v>23</v>
      </c>
      <c r="AB273" s="30" t="s">
        <v>21</v>
      </c>
    </row>
    <row r="274" spans="1:28" s="29" customFormat="1" ht="36" x14ac:dyDescent="0.25">
      <c r="A274" s="47" t="s">
        <v>58</v>
      </c>
      <c r="B274" s="47" t="s">
        <v>72</v>
      </c>
      <c r="C274" s="47" t="s">
        <v>204</v>
      </c>
      <c r="D274" s="50" t="s">
        <v>210</v>
      </c>
      <c r="E274" s="50"/>
      <c r="F274" s="50">
        <v>200</v>
      </c>
      <c r="G274" s="50"/>
      <c r="H274" s="50"/>
      <c r="I274" s="50">
        <f>+SUM(Tabla13[[#This Row],[PRIMER TRIMESTRE]:[CUARTO TRIMESTRE]])</f>
        <v>200</v>
      </c>
      <c r="J274" s="51">
        <v>150</v>
      </c>
      <c r="K274" s="51">
        <f>+Tabla13[[#This Row],[PRIMER TRIMESTRE]]*Tabla13[[#This Row],[PRECIO UNITARIO ESTIMADO]]</f>
        <v>0</v>
      </c>
      <c r="L274" s="51">
        <f>+Tabla13[[#This Row],[SEGUNDO TRIMESTRE]]*Tabla13[[#This Row],[PRECIO UNITARIO ESTIMADO]]</f>
        <v>30000</v>
      </c>
      <c r="M274" s="51">
        <f>+Tabla13[[#This Row],[TERCER TRIMESTRE]]*Tabla13[[#This Row],[PRECIO UNITARIO ESTIMADO]]</f>
        <v>0</v>
      </c>
      <c r="N274" s="51">
        <f>+Tabla13[[#This Row],[CUARTO TRIMESTRE]]*Tabla13[[#This Row],[PRECIO UNITARIO ESTIMADO]]</f>
        <v>0</v>
      </c>
      <c r="O274" s="52">
        <f>+Tabla13[[#This Row],[CANTIDAD TOTAL]]*Tabla13[[#This Row],[PRECIO UNITARIO ESTIMADO]]</f>
        <v>30000</v>
      </c>
      <c r="P274" s="55"/>
      <c r="Q274" s="50" t="s">
        <v>17</v>
      </c>
      <c r="R274" s="50" t="s">
        <v>62</v>
      </c>
      <c r="S274" s="51"/>
      <c r="T274" s="39" t="s">
        <v>226</v>
      </c>
      <c r="Y274" s="27" t="s">
        <v>24</v>
      </c>
      <c r="AB274" s="30" t="s">
        <v>20</v>
      </c>
    </row>
    <row r="275" spans="1:28" s="29" customFormat="1" ht="36" x14ac:dyDescent="0.25">
      <c r="A275" s="47" t="s">
        <v>58</v>
      </c>
      <c r="B275" s="47" t="s">
        <v>72</v>
      </c>
      <c r="C275" s="47" t="s">
        <v>295</v>
      </c>
      <c r="D275" s="50" t="s">
        <v>69</v>
      </c>
      <c r="E275" s="50">
        <v>1</v>
      </c>
      <c r="F275" s="50">
        <v>1</v>
      </c>
      <c r="G275" s="50">
        <v>1</v>
      </c>
      <c r="H275" s="50">
        <v>1</v>
      </c>
      <c r="I275" s="50">
        <f>+SUM(Tabla13[[#This Row],[PRIMER TRIMESTRE]:[CUARTO TRIMESTRE]])</f>
        <v>4</v>
      </c>
      <c r="J275" s="54">
        <v>11250</v>
      </c>
      <c r="K275" s="54">
        <f>+Tabla13[[#This Row],[PRIMER TRIMESTRE]]*Tabla13[[#This Row],[PRECIO UNITARIO ESTIMADO]]</f>
        <v>11250</v>
      </c>
      <c r="L275" s="54">
        <f>+Tabla13[[#This Row],[SEGUNDO TRIMESTRE]]*Tabla13[[#This Row],[PRECIO UNITARIO ESTIMADO]]</f>
        <v>11250</v>
      </c>
      <c r="M275" s="54">
        <f>+Tabla13[[#This Row],[TERCER TRIMESTRE]]*Tabla13[[#This Row],[PRECIO UNITARIO ESTIMADO]]</f>
        <v>11250</v>
      </c>
      <c r="N275" s="54">
        <f>+Tabla13[[#This Row],[CUARTO TRIMESTRE]]*Tabla13[[#This Row],[PRECIO UNITARIO ESTIMADO]]</f>
        <v>11250</v>
      </c>
      <c r="O275" s="52">
        <f>+Tabla13[[#This Row],[CANTIDAD TOTAL]]*Tabla13[[#This Row],[PRECIO UNITARIO ESTIMADO]]</f>
        <v>45000</v>
      </c>
      <c r="P275" s="49"/>
      <c r="Q275" s="50" t="s">
        <v>17</v>
      </c>
      <c r="R275" s="50" t="s">
        <v>62</v>
      </c>
      <c r="S275" s="54"/>
      <c r="T275" s="48" t="s">
        <v>296</v>
      </c>
      <c r="Y275" s="27" t="s">
        <v>26</v>
      </c>
      <c r="AB275" s="30"/>
    </row>
    <row r="276" spans="1:28" s="29" customFormat="1" ht="72" x14ac:dyDescent="0.25">
      <c r="A276" s="47" t="s">
        <v>58</v>
      </c>
      <c r="B276" s="47" t="s">
        <v>72</v>
      </c>
      <c r="C276" s="47" t="s">
        <v>297</v>
      </c>
      <c r="D276" s="50" t="s">
        <v>69</v>
      </c>
      <c r="E276" s="50"/>
      <c r="F276" s="50"/>
      <c r="G276" s="50"/>
      <c r="H276" s="50">
        <v>40</v>
      </c>
      <c r="I276" s="50">
        <f>+SUM(Tabla13[[#This Row],[PRIMER TRIMESTRE]:[CUARTO TRIMESTRE]])</f>
        <v>40</v>
      </c>
      <c r="J276" s="54">
        <v>450</v>
      </c>
      <c r="K276" s="54">
        <f>+Tabla13[[#This Row],[PRIMER TRIMESTRE]]*Tabla13[[#This Row],[PRECIO UNITARIO ESTIMADO]]</f>
        <v>0</v>
      </c>
      <c r="L276" s="54">
        <f>+Tabla13[[#This Row],[SEGUNDO TRIMESTRE]]*Tabla13[[#This Row],[PRECIO UNITARIO ESTIMADO]]</f>
        <v>0</v>
      </c>
      <c r="M276" s="54">
        <f>+Tabla13[[#This Row],[TERCER TRIMESTRE]]*Tabla13[[#This Row],[PRECIO UNITARIO ESTIMADO]]</f>
        <v>0</v>
      </c>
      <c r="N276" s="54">
        <f>+Tabla13[[#This Row],[CUARTO TRIMESTRE]]*Tabla13[[#This Row],[PRECIO UNITARIO ESTIMADO]]</f>
        <v>18000</v>
      </c>
      <c r="O276" s="52">
        <f>+Tabla13[[#This Row],[CANTIDAD TOTAL]]*Tabla13[[#This Row],[PRECIO UNITARIO ESTIMADO]]</f>
        <v>18000</v>
      </c>
      <c r="P276" s="49"/>
      <c r="Q276" s="50" t="s">
        <v>17</v>
      </c>
      <c r="R276" s="50" t="s">
        <v>62</v>
      </c>
      <c r="S276" s="54"/>
      <c r="T276" s="48" t="s">
        <v>282</v>
      </c>
      <c r="Y276" s="27"/>
      <c r="AB276" s="30"/>
    </row>
    <row r="277" spans="1:28" s="26" customFormat="1" ht="36" x14ac:dyDescent="0.25">
      <c r="A277" s="47" t="s">
        <v>58</v>
      </c>
      <c r="B277" s="47" t="s">
        <v>72</v>
      </c>
      <c r="C277" s="47" t="s">
        <v>456</v>
      </c>
      <c r="D277" s="50" t="s">
        <v>69</v>
      </c>
      <c r="E277" s="50">
        <v>85</v>
      </c>
      <c r="F277" s="50"/>
      <c r="G277" s="50"/>
      <c r="H277" s="50"/>
      <c r="I277" s="50">
        <f>+SUM(Tabla13[[#This Row],[PRIMER TRIMESTRE]:[CUARTO TRIMESTRE]])</f>
        <v>85</v>
      </c>
      <c r="J277" s="54">
        <v>130</v>
      </c>
      <c r="K277" s="54">
        <f>+Tabla13[[#This Row],[PRIMER TRIMESTRE]]*Tabla13[[#This Row],[PRECIO UNITARIO ESTIMADO]]</f>
        <v>11050</v>
      </c>
      <c r="L277" s="54">
        <f>+Tabla13[[#This Row],[SEGUNDO TRIMESTRE]]*Tabla13[[#This Row],[PRECIO UNITARIO ESTIMADO]]</f>
        <v>0</v>
      </c>
      <c r="M277" s="54">
        <f>+Tabla13[[#This Row],[TERCER TRIMESTRE]]*Tabla13[[#This Row],[PRECIO UNITARIO ESTIMADO]]</f>
        <v>0</v>
      </c>
      <c r="N277" s="54">
        <f>+Tabla13[[#This Row],[CUARTO TRIMESTRE]]*Tabla13[[#This Row],[PRECIO UNITARIO ESTIMADO]]</f>
        <v>0</v>
      </c>
      <c r="O277" s="52">
        <f>+Tabla13[[#This Row],[CANTIDAD TOTAL]]*Tabla13[[#This Row],[PRECIO UNITARIO ESTIMADO]]</f>
        <v>11050</v>
      </c>
      <c r="P277" s="49"/>
      <c r="Q277" s="50" t="s">
        <v>17</v>
      </c>
      <c r="R277" s="50" t="s">
        <v>62</v>
      </c>
      <c r="S277" s="54"/>
      <c r="T277" s="48" t="s">
        <v>457</v>
      </c>
      <c r="Y277" s="27"/>
    </row>
    <row r="278" spans="1:28" s="26" customFormat="1" ht="36" x14ac:dyDescent="0.25">
      <c r="A278" s="47" t="s">
        <v>58</v>
      </c>
      <c r="B278" s="47" t="s">
        <v>72</v>
      </c>
      <c r="C278" s="47" t="s">
        <v>458</v>
      </c>
      <c r="D278" s="50" t="s">
        <v>69</v>
      </c>
      <c r="E278" s="50"/>
      <c r="F278" s="50">
        <v>15</v>
      </c>
      <c r="G278" s="50"/>
      <c r="H278" s="50"/>
      <c r="I278" s="50">
        <f>+SUM(Tabla13[[#This Row],[PRIMER TRIMESTRE]:[CUARTO TRIMESTRE]])</f>
        <v>15</v>
      </c>
      <c r="J278" s="54">
        <v>800</v>
      </c>
      <c r="K278" s="54">
        <f>+Tabla13[[#This Row],[PRIMER TRIMESTRE]]*Tabla13[[#This Row],[PRECIO UNITARIO ESTIMADO]]</f>
        <v>0</v>
      </c>
      <c r="L278" s="54">
        <f>+Tabla13[[#This Row],[SEGUNDO TRIMESTRE]]*Tabla13[[#This Row],[PRECIO UNITARIO ESTIMADO]]</f>
        <v>12000</v>
      </c>
      <c r="M278" s="54">
        <f>+Tabla13[[#This Row],[TERCER TRIMESTRE]]*Tabla13[[#This Row],[PRECIO UNITARIO ESTIMADO]]</f>
        <v>0</v>
      </c>
      <c r="N278" s="54">
        <f>+Tabla13[[#This Row],[CUARTO TRIMESTRE]]*Tabla13[[#This Row],[PRECIO UNITARIO ESTIMADO]]</f>
        <v>0</v>
      </c>
      <c r="O278" s="52">
        <f>+Tabla13[[#This Row],[CANTIDAD TOTAL]]*Tabla13[[#This Row],[PRECIO UNITARIO ESTIMADO]]</f>
        <v>12000</v>
      </c>
      <c r="P278" s="49"/>
      <c r="Q278" s="50" t="s">
        <v>17</v>
      </c>
      <c r="R278" s="50" t="s">
        <v>62</v>
      </c>
      <c r="S278" s="54"/>
      <c r="T278" s="48" t="s">
        <v>457</v>
      </c>
      <c r="Y278" s="27"/>
    </row>
    <row r="279" spans="1:28" s="26" customFormat="1" ht="36" x14ac:dyDescent="0.25">
      <c r="A279" s="47" t="s">
        <v>58</v>
      </c>
      <c r="B279" s="47" t="s">
        <v>72</v>
      </c>
      <c r="C279" s="47" t="s">
        <v>459</v>
      </c>
      <c r="D279" s="50" t="s">
        <v>69</v>
      </c>
      <c r="E279" s="50"/>
      <c r="F279" s="50">
        <v>85</v>
      </c>
      <c r="G279" s="50"/>
      <c r="H279" s="50"/>
      <c r="I279" s="50">
        <f>+SUM(Tabla13[[#This Row],[PRIMER TRIMESTRE]:[CUARTO TRIMESTRE]])</f>
        <v>85</v>
      </c>
      <c r="J279" s="54">
        <v>130</v>
      </c>
      <c r="K279" s="54">
        <f>+Tabla13[[#This Row],[PRIMER TRIMESTRE]]*Tabla13[[#This Row],[PRECIO UNITARIO ESTIMADO]]</f>
        <v>0</v>
      </c>
      <c r="L279" s="54">
        <f>+Tabla13[[#This Row],[SEGUNDO TRIMESTRE]]*Tabla13[[#This Row],[PRECIO UNITARIO ESTIMADO]]</f>
        <v>11050</v>
      </c>
      <c r="M279" s="54">
        <f>+Tabla13[[#This Row],[TERCER TRIMESTRE]]*Tabla13[[#This Row],[PRECIO UNITARIO ESTIMADO]]</f>
        <v>0</v>
      </c>
      <c r="N279" s="54">
        <f>+Tabla13[[#This Row],[CUARTO TRIMESTRE]]*Tabla13[[#This Row],[PRECIO UNITARIO ESTIMADO]]</f>
        <v>0</v>
      </c>
      <c r="O279" s="52">
        <f>+Tabla13[[#This Row],[CANTIDAD TOTAL]]*Tabla13[[#This Row],[PRECIO UNITARIO ESTIMADO]]</f>
        <v>11050</v>
      </c>
      <c r="P279" s="49"/>
      <c r="Q279" s="50" t="s">
        <v>17</v>
      </c>
      <c r="R279" s="50" t="s">
        <v>62</v>
      </c>
      <c r="S279" s="54"/>
      <c r="T279" s="48" t="s">
        <v>457</v>
      </c>
      <c r="Y279" s="27"/>
    </row>
    <row r="280" spans="1:28" s="26" customFormat="1" ht="36" x14ac:dyDescent="0.25">
      <c r="A280" s="47" t="s">
        <v>58</v>
      </c>
      <c r="B280" s="47" t="s">
        <v>72</v>
      </c>
      <c r="C280" s="47" t="s">
        <v>460</v>
      </c>
      <c r="D280" s="50" t="s">
        <v>69</v>
      </c>
      <c r="E280" s="50"/>
      <c r="F280" s="50">
        <v>90</v>
      </c>
      <c r="G280" s="50"/>
      <c r="H280" s="50"/>
      <c r="I280" s="50">
        <f>+SUM(Tabla13[[#This Row],[PRIMER TRIMESTRE]:[CUARTO TRIMESTRE]])</f>
        <v>90</v>
      </c>
      <c r="J280" s="54">
        <v>300</v>
      </c>
      <c r="K280" s="54">
        <f>+Tabla13[[#This Row],[PRIMER TRIMESTRE]]*Tabla13[[#This Row],[PRECIO UNITARIO ESTIMADO]]</f>
        <v>0</v>
      </c>
      <c r="L280" s="54">
        <f>+Tabla13[[#This Row],[SEGUNDO TRIMESTRE]]*Tabla13[[#This Row],[PRECIO UNITARIO ESTIMADO]]</f>
        <v>27000</v>
      </c>
      <c r="M280" s="54">
        <f>+Tabla13[[#This Row],[TERCER TRIMESTRE]]*Tabla13[[#This Row],[PRECIO UNITARIO ESTIMADO]]</f>
        <v>0</v>
      </c>
      <c r="N280" s="54">
        <f>+Tabla13[[#This Row],[CUARTO TRIMESTRE]]*Tabla13[[#This Row],[PRECIO UNITARIO ESTIMADO]]</f>
        <v>0</v>
      </c>
      <c r="O280" s="52">
        <f>+Tabla13[[#This Row],[CANTIDAD TOTAL]]*Tabla13[[#This Row],[PRECIO UNITARIO ESTIMADO]]</f>
        <v>27000</v>
      </c>
      <c r="P280" s="49"/>
      <c r="Q280" s="50" t="s">
        <v>17</v>
      </c>
      <c r="R280" s="50" t="s">
        <v>62</v>
      </c>
      <c r="S280" s="54"/>
      <c r="T280" s="48" t="s">
        <v>450</v>
      </c>
      <c r="Y280" s="27"/>
    </row>
    <row r="281" spans="1:28" s="26" customFormat="1" ht="36" x14ac:dyDescent="0.25">
      <c r="A281" s="47" t="s">
        <v>58</v>
      </c>
      <c r="B281" s="47" t="s">
        <v>72</v>
      </c>
      <c r="C281" s="47" t="s">
        <v>461</v>
      </c>
      <c r="D281" s="50" t="s">
        <v>69</v>
      </c>
      <c r="E281" s="50"/>
      <c r="F281" s="50">
        <v>45</v>
      </c>
      <c r="G281" s="50">
        <v>45</v>
      </c>
      <c r="H281" s="50"/>
      <c r="I281" s="50">
        <f>+SUM(Tabla13[[#This Row],[PRIMER TRIMESTRE]:[CUARTO TRIMESTRE]])</f>
        <v>90</v>
      </c>
      <c r="J281" s="54">
        <v>300</v>
      </c>
      <c r="K281" s="54">
        <f>+Tabla13[[#This Row],[PRIMER TRIMESTRE]]*Tabla13[[#This Row],[PRECIO UNITARIO ESTIMADO]]</f>
        <v>0</v>
      </c>
      <c r="L281" s="54">
        <f>+Tabla13[[#This Row],[SEGUNDO TRIMESTRE]]*Tabla13[[#This Row],[PRECIO UNITARIO ESTIMADO]]</f>
        <v>13500</v>
      </c>
      <c r="M281" s="54">
        <f>+Tabla13[[#This Row],[TERCER TRIMESTRE]]*Tabla13[[#This Row],[PRECIO UNITARIO ESTIMADO]]</f>
        <v>13500</v>
      </c>
      <c r="N281" s="54">
        <f>+Tabla13[[#This Row],[CUARTO TRIMESTRE]]*Tabla13[[#This Row],[PRECIO UNITARIO ESTIMADO]]</f>
        <v>0</v>
      </c>
      <c r="O281" s="52">
        <f>+Tabla13[[#This Row],[CANTIDAD TOTAL]]*Tabla13[[#This Row],[PRECIO UNITARIO ESTIMADO]]</f>
        <v>27000</v>
      </c>
      <c r="P281" s="49"/>
      <c r="Q281" s="50" t="s">
        <v>17</v>
      </c>
      <c r="R281" s="50" t="s">
        <v>62</v>
      </c>
      <c r="S281" s="54"/>
      <c r="T281" s="48" t="s">
        <v>462</v>
      </c>
      <c r="Y281" s="27"/>
    </row>
    <row r="282" spans="1:28" s="26" customFormat="1" ht="36" x14ac:dyDescent="0.25">
      <c r="A282" s="47" t="s">
        <v>58</v>
      </c>
      <c r="B282" s="47" t="s">
        <v>72</v>
      </c>
      <c r="C282" s="47" t="s">
        <v>463</v>
      </c>
      <c r="D282" s="50" t="s">
        <v>69</v>
      </c>
      <c r="E282" s="50"/>
      <c r="F282" s="50"/>
      <c r="G282" s="50">
        <v>45</v>
      </c>
      <c r="H282" s="50"/>
      <c r="I282" s="50">
        <f>+SUM(Tabla13[[#This Row],[PRIMER TRIMESTRE]:[CUARTO TRIMESTRE]])</f>
        <v>45</v>
      </c>
      <c r="J282" s="54">
        <v>150</v>
      </c>
      <c r="K282" s="54">
        <f>+Tabla13[[#This Row],[PRIMER TRIMESTRE]]*Tabla13[[#This Row],[PRECIO UNITARIO ESTIMADO]]</f>
        <v>0</v>
      </c>
      <c r="L282" s="54">
        <f>+Tabla13[[#This Row],[SEGUNDO TRIMESTRE]]*Tabla13[[#This Row],[PRECIO UNITARIO ESTIMADO]]</f>
        <v>0</v>
      </c>
      <c r="M282" s="54">
        <f>+Tabla13[[#This Row],[TERCER TRIMESTRE]]*Tabla13[[#This Row],[PRECIO UNITARIO ESTIMADO]]</f>
        <v>6750</v>
      </c>
      <c r="N282" s="54">
        <f>+Tabla13[[#This Row],[CUARTO TRIMESTRE]]*Tabla13[[#This Row],[PRECIO UNITARIO ESTIMADO]]</f>
        <v>0</v>
      </c>
      <c r="O282" s="52">
        <f>+Tabla13[[#This Row],[CANTIDAD TOTAL]]*Tabla13[[#This Row],[PRECIO UNITARIO ESTIMADO]]</f>
        <v>6750</v>
      </c>
      <c r="P282" s="49"/>
      <c r="Q282" s="50" t="s">
        <v>17</v>
      </c>
      <c r="R282" s="50" t="s">
        <v>62</v>
      </c>
      <c r="S282" s="54"/>
      <c r="T282" s="48" t="s">
        <v>464</v>
      </c>
      <c r="Y282" s="27"/>
    </row>
    <row r="283" spans="1:28" s="26" customFormat="1" ht="36" x14ac:dyDescent="0.25">
      <c r="A283" s="47" t="s">
        <v>58</v>
      </c>
      <c r="B283" s="47" t="s">
        <v>72</v>
      </c>
      <c r="C283" s="47" t="s">
        <v>465</v>
      </c>
      <c r="D283" s="50" t="s">
        <v>69</v>
      </c>
      <c r="E283" s="50"/>
      <c r="F283" s="50"/>
      <c r="G283" s="50"/>
      <c r="H283" s="50">
        <v>90</v>
      </c>
      <c r="I283" s="50">
        <f>+SUM(Tabla13[[#This Row],[PRIMER TRIMESTRE]:[CUARTO TRIMESTRE]])</f>
        <v>90</v>
      </c>
      <c r="J283" s="54">
        <v>650</v>
      </c>
      <c r="K283" s="54">
        <f>+Tabla13[[#This Row],[PRIMER TRIMESTRE]]*Tabla13[[#This Row],[PRECIO UNITARIO ESTIMADO]]</f>
        <v>0</v>
      </c>
      <c r="L283" s="54">
        <f>+Tabla13[[#This Row],[SEGUNDO TRIMESTRE]]*Tabla13[[#This Row],[PRECIO UNITARIO ESTIMADO]]</f>
        <v>0</v>
      </c>
      <c r="M283" s="54">
        <f>+Tabla13[[#This Row],[TERCER TRIMESTRE]]*Tabla13[[#This Row],[PRECIO UNITARIO ESTIMADO]]</f>
        <v>0</v>
      </c>
      <c r="N283" s="54">
        <f>+Tabla13[[#This Row],[CUARTO TRIMESTRE]]*Tabla13[[#This Row],[PRECIO UNITARIO ESTIMADO]]</f>
        <v>58500</v>
      </c>
      <c r="O283" s="52">
        <f>+Tabla13[[#This Row],[CANTIDAD TOTAL]]*Tabla13[[#This Row],[PRECIO UNITARIO ESTIMADO]]</f>
        <v>58500</v>
      </c>
      <c r="P283" s="49"/>
      <c r="Q283" s="50" t="s">
        <v>17</v>
      </c>
      <c r="R283" s="50" t="s">
        <v>62</v>
      </c>
      <c r="S283" s="54"/>
      <c r="T283" s="48" t="s">
        <v>447</v>
      </c>
      <c r="Y283" s="27"/>
    </row>
    <row r="284" spans="1:28" s="26" customFormat="1" ht="36" x14ac:dyDescent="0.25">
      <c r="A284" s="47" t="s">
        <v>58</v>
      </c>
      <c r="B284" s="47" t="s">
        <v>72</v>
      </c>
      <c r="C284" s="47" t="s">
        <v>468</v>
      </c>
      <c r="D284" s="50" t="s">
        <v>69</v>
      </c>
      <c r="E284" s="50">
        <v>50</v>
      </c>
      <c r="F284" s="50"/>
      <c r="G284" s="50"/>
      <c r="H284" s="50"/>
      <c r="I284" s="50">
        <f>+SUM(Tabla13[[#This Row],[PRIMER TRIMESTRE]:[CUARTO TRIMESTRE]])</f>
        <v>50</v>
      </c>
      <c r="J284" s="51">
        <v>300</v>
      </c>
      <c r="K284" s="51">
        <f>+Tabla13[[#This Row],[PRIMER TRIMESTRE]]*Tabla13[[#This Row],[PRECIO UNITARIO ESTIMADO]]</f>
        <v>15000</v>
      </c>
      <c r="L284" s="51">
        <f>+Tabla13[[#This Row],[SEGUNDO TRIMESTRE]]*Tabla13[[#This Row],[PRECIO UNITARIO ESTIMADO]]</f>
        <v>0</v>
      </c>
      <c r="M284" s="51">
        <f>+Tabla13[[#This Row],[TERCER TRIMESTRE]]*Tabla13[[#This Row],[PRECIO UNITARIO ESTIMADO]]</f>
        <v>0</v>
      </c>
      <c r="N284" s="51">
        <f>+Tabla13[[#This Row],[CUARTO TRIMESTRE]]*Tabla13[[#This Row],[PRECIO UNITARIO ESTIMADO]]</f>
        <v>0</v>
      </c>
      <c r="O284" s="52">
        <f>+Tabla13[[#This Row],[CANTIDAD TOTAL]]*Tabla13[[#This Row],[PRECIO UNITARIO ESTIMADO]]</f>
        <v>15000</v>
      </c>
      <c r="P284" s="53"/>
      <c r="Q284" s="50" t="s">
        <v>17</v>
      </c>
      <c r="R284" s="50" t="s">
        <v>62</v>
      </c>
      <c r="S284" s="51"/>
      <c r="T284" s="48" t="s">
        <v>469</v>
      </c>
      <c r="Y284" s="27"/>
    </row>
    <row r="285" spans="1:28" s="26" customFormat="1" ht="36" x14ac:dyDescent="0.25">
      <c r="A285" s="47" t="s">
        <v>58</v>
      </c>
      <c r="B285" s="47" t="s">
        <v>72</v>
      </c>
      <c r="C285" s="47" t="s">
        <v>470</v>
      </c>
      <c r="D285" s="50" t="s">
        <v>69</v>
      </c>
      <c r="E285" s="50"/>
      <c r="F285" s="50"/>
      <c r="G285" s="50">
        <v>50</v>
      </c>
      <c r="H285" s="50"/>
      <c r="I285" s="50">
        <f>+SUM(Tabla13[[#This Row],[PRIMER TRIMESTRE]:[CUARTO TRIMESTRE]])</f>
        <v>50</v>
      </c>
      <c r="J285" s="54">
        <v>300</v>
      </c>
      <c r="K285" s="54">
        <f>+Tabla13[[#This Row],[PRIMER TRIMESTRE]]*Tabla13[[#This Row],[PRECIO UNITARIO ESTIMADO]]</f>
        <v>0</v>
      </c>
      <c r="L285" s="54">
        <f>+Tabla13[[#This Row],[SEGUNDO TRIMESTRE]]*Tabla13[[#This Row],[PRECIO UNITARIO ESTIMADO]]</f>
        <v>0</v>
      </c>
      <c r="M285" s="54">
        <f>+Tabla13[[#This Row],[TERCER TRIMESTRE]]*Tabla13[[#This Row],[PRECIO UNITARIO ESTIMADO]]</f>
        <v>15000</v>
      </c>
      <c r="N285" s="54">
        <f>+Tabla13[[#This Row],[CUARTO TRIMESTRE]]*Tabla13[[#This Row],[PRECIO UNITARIO ESTIMADO]]</f>
        <v>0</v>
      </c>
      <c r="O285" s="52">
        <f>+Tabla13[[#This Row],[CANTIDAD TOTAL]]*Tabla13[[#This Row],[PRECIO UNITARIO ESTIMADO]]</f>
        <v>15000</v>
      </c>
      <c r="P285" s="49"/>
      <c r="Q285" s="50" t="s">
        <v>17</v>
      </c>
      <c r="R285" s="50" t="s">
        <v>62</v>
      </c>
      <c r="S285" s="54"/>
      <c r="T285" s="48" t="s">
        <v>471</v>
      </c>
      <c r="Y285" s="27"/>
    </row>
    <row r="286" spans="1:28" s="26" customFormat="1" ht="36" x14ac:dyDescent="0.25">
      <c r="A286" s="47" t="s">
        <v>58</v>
      </c>
      <c r="B286" s="47" t="s">
        <v>72</v>
      </c>
      <c r="C286" s="47" t="s">
        <v>472</v>
      </c>
      <c r="D286" s="50" t="s">
        <v>69</v>
      </c>
      <c r="E286" s="50"/>
      <c r="F286" s="50"/>
      <c r="G286" s="50">
        <v>50</v>
      </c>
      <c r="H286" s="50"/>
      <c r="I286" s="50">
        <f>+SUM(Tabla13[[#This Row],[PRIMER TRIMESTRE]:[CUARTO TRIMESTRE]])</f>
        <v>50</v>
      </c>
      <c r="J286" s="54">
        <v>150</v>
      </c>
      <c r="K286" s="54">
        <f>+Tabla13[[#This Row],[PRIMER TRIMESTRE]]*Tabla13[[#This Row],[PRECIO UNITARIO ESTIMADO]]</f>
        <v>0</v>
      </c>
      <c r="L286" s="54">
        <f>+Tabla13[[#This Row],[SEGUNDO TRIMESTRE]]*Tabla13[[#This Row],[PRECIO UNITARIO ESTIMADO]]</f>
        <v>0</v>
      </c>
      <c r="M286" s="54">
        <f>+Tabla13[[#This Row],[TERCER TRIMESTRE]]*Tabla13[[#This Row],[PRECIO UNITARIO ESTIMADO]]</f>
        <v>7500</v>
      </c>
      <c r="N286" s="54">
        <f>+Tabla13[[#This Row],[CUARTO TRIMESTRE]]*Tabla13[[#This Row],[PRECIO UNITARIO ESTIMADO]]</f>
        <v>0</v>
      </c>
      <c r="O286" s="52">
        <f>+Tabla13[[#This Row],[CANTIDAD TOTAL]]*Tabla13[[#This Row],[PRECIO UNITARIO ESTIMADO]]</f>
        <v>7500</v>
      </c>
      <c r="P286" s="49"/>
      <c r="Q286" s="50" t="s">
        <v>17</v>
      </c>
      <c r="R286" s="50" t="s">
        <v>62</v>
      </c>
      <c r="S286" s="54"/>
      <c r="T286" s="48" t="s">
        <v>473</v>
      </c>
      <c r="Y286" s="27"/>
    </row>
    <row r="287" spans="1:28" s="26" customFormat="1" ht="36" x14ac:dyDescent="0.25">
      <c r="A287" s="47" t="s">
        <v>59</v>
      </c>
      <c r="B287" s="47" t="s">
        <v>240</v>
      </c>
      <c r="C287" s="47" t="s">
        <v>241</v>
      </c>
      <c r="D287" s="50" t="s">
        <v>67</v>
      </c>
      <c r="E287" s="50"/>
      <c r="F287" s="50">
        <v>1</v>
      </c>
      <c r="G287" s="50"/>
      <c r="H287" s="50"/>
      <c r="I287" s="50">
        <f>+SUM(Tabla13[[#This Row],[PRIMER TRIMESTRE]:[CUARTO TRIMESTRE]])</f>
        <v>1</v>
      </c>
      <c r="J287" s="51">
        <v>10000</v>
      </c>
      <c r="K287" s="51">
        <f>+Tabla13[[#This Row],[PRIMER TRIMESTRE]]*Tabla13[[#This Row],[PRECIO UNITARIO ESTIMADO]]</f>
        <v>0</v>
      </c>
      <c r="L287" s="51">
        <f>+Tabla13[[#This Row],[SEGUNDO TRIMESTRE]]*Tabla13[[#This Row],[PRECIO UNITARIO ESTIMADO]]</f>
        <v>10000</v>
      </c>
      <c r="M287" s="51">
        <f>+Tabla13[[#This Row],[TERCER TRIMESTRE]]*Tabla13[[#This Row],[PRECIO UNITARIO ESTIMADO]]</f>
        <v>0</v>
      </c>
      <c r="N287" s="51">
        <f>+Tabla13[[#This Row],[CUARTO TRIMESTRE]]*Tabla13[[#This Row],[PRECIO UNITARIO ESTIMADO]]</f>
        <v>0</v>
      </c>
      <c r="O287" s="52">
        <f>+Tabla13[[#This Row],[CANTIDAD TOTAL]]*Tabla13[[#This Row],[PRECIO UNITARIO ESTIMADO]]</f>
        <v>10000</v>
      </c>
      <c r="P287" s="56">
        <f>+SUM(O287:O288)</f>
        <v>50000</v>
      </c>
      <c r="Q287" s="50" t="s">
        <v>17</v>
      </c>
      <c r="R287" s="50"/>
      <c r="S287" s="51"/>
      <c r="T287" s="39" t="s">
        <v>230</v>
      </c>
      <c r="Y287" s="27"/>
    </row>
    <row r="288" spans="1:28" s="26" customFormat="1" ht="36" x14ac:dyDescent="0.25">
      <c r="A288" s="47" t="s">
        <v>59</v>
      </c>
      <c r="B288" s="47" t="s">
        <v>466</v>
      </c>
      <c r="C288" s="47" t="s">
        <v>467</v>
      </c>
      <c r="D288" s="50" t="s">
        <v>446</v>
      </c>
      <c r="E288" s="50"/>
      <c r="F288" s="50"/>
      <c r="G288" s="50"/>
      <c r="H288" s="50">
        <v>1</v>
      </c>
      <c r="I288" s="50">
        <f>+SUM(Tabla13[[#This Row],[PRIMER TRIMESTRE]:[CUARTO TRIMESTRE]])</f>
        <v>1</v>
      </c>
      <c r="J288" s="54">
        <v>40000</v>
      </c>
      <c r="K288" s="54">
        <f>+Tabla13[[#This Row],[PRIMER TRIMESTRE]]*Tabla13[[#This Row],[PRECIO UNITARIO ESTIMADO]]</f>
        <v>0</v>
      </c>
      <c r="L288" s="54">
        <f>+Tabla13[[#This Row],[SEGUNDO TRIMESTRE]]*Tabla13[[#This Row],[PRECIO UNITARIO ESTIMADO]]</f>
        <v>0</v>
      </c>
      <c r="M288" s="54">
        <f>+Tabla13[[#This Row],[TERCER TRIMESTRE]]*Tabla13[[#This Row],[PRECIO UNITARIO ESTIMADO]]</f>
        <v>0</v>
      </c>
      <c r="N288" s="54">
        <f>+Tabla13[[#This Row],[CUARTO TRIMESTRE]]*Tabla13[[#This Row],[PRECIO UNITARIO ESTIMADO]]</f>
        <v>40000</v>
      </c>
      <c r="O288" s="52">
        <f>+Tabla13[[#This Row],[CANTIDAD TOTAL]]*Tabla13[[#This Row],[PRECIO UNITARIO ESTIMADO]]</f>
        <v>40000</v>
      </c>
      <c r="P288" s="49"/>
      <c r="Q288" s="50" t="s">
        <v>17</v>
      </c>
      <c r="R288" s="50" t="s">
        <v>62</v>
      </c>
      <c r="S288" s="54"/>
      <c r="T288" s="48" t="s">
        <v>447</v>
      </c>
      <c r="Y288" s="27"/>
    </row>
    <row r="289" spans="1:25" ht="20.25" x14ac:dyDescent="0.3">
      <c r="A289" s="17"/>
      <c r="B289" s="17"/>
      <c r="C289" s="17"/>
      <c r="D289" s="38"/>
      <c r="E289" s="17"/>
      <c r="F289" s="17"/>
      <c r="G289" s="17"/>
      <c r="H289" s="17"/>
      <c r="I289" s="17"/>
      <c r="J289" s="16"/>
      <c r="K289" s="1">
        <f>SUBTOTAL(109,Tabla13[COSTO 1ER TRIMESTRE])</f>
        <v>4637844.3774999995</v>
      </c>
      <c r="L289" s="1">
        <f>SUBTOTAL(109,Tabla13[COSTO 2DO TRIMESTRE])</f>
        <v>4682595</v>
      </c>
      <c r="M289" s="1">
        <f>SUBTOTAL(109,Tabla13[COSTO 3ER TRIMESTRE])</f>
        <v>4053295</v>
      </c>
      <c r="N289" s="1">
        <f>SUBTOTAL(109,Tabla13[COSTO 4TO TRIMESTRE])</f>
        <v>1968005</v>
      </c>
      <c r="O289" s="46">
        <f>+SUM(Tabla13[COSTO TOTAL UNITARIO ESTIMADO])</f>
        <v>15341739.377499999</v>
      </c>
      <c r="P289" s="46">
        <f>+SUM(Tabla13[COSTO TOTAL POR CÓDIGO DE CATÁLOGO DE BIENES Y SERVICIOS (CBS)])</f>
        <v>15341739.377499999</v>
      </c>
      <c r="Q289" s="17"/>
      <c r="R289" s="17"/>
      <c r="S289" s="16"/>
      <c r="T289" s="18"/>
      <c r="Y289" s="4"/>
    </row>
    <row r="290" spans="1:25" ht="18.75" thickBot="1" x14ac:dyDescent="0.3">
      <c r="A290" s="17"/>
      <c r="B290" s="17"/>
      <c r="C290" s="17"/>
      <c r="D290" s="38"/>
      <c r="E290" s="17"/>
      <c r="F290" s="17"/>
      <c r="G290" s="17"/>
      <c r="H290" s="17"/>
      <c r="I290" s="17"/>
      <c r="J290" s="16"/>
      <c r="K290" s="16"/>
      <c r="L290" s="16"/>
      <c r="M290" s="16"/>
      <c r="N290" s="16"/>
      <c r="O290" s="1"/>
      <c r="P290" s="1"/>
      <c r="Q290" s="17"/>
      <c r="R290" s="17"/>
      <c r="S290" s="16"/>
      <c r="T290" s="18"/>
      <c r="Y290" s="4"/>
    </row>
    <row r="291" spans="1:25" ht="74.25" customHeight="1" thickBot="1" x14ac:dyDescent="0.3">
      <c r="A291" s="63" t="s">
        <v>504</v>
      </c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45">
        <v>4674660</v>
      </c>
      <c r="Q291" s="32">
        <f>+Tabla13[[#Totals],[COSTO TOTAL POR CÓDIGO DE CATÁLOGO DE BIENES Y SERVICIOS (CBS)]]-Tabla13[[#Totals],[COSTO TOTAL UNITARIO ESTIMADO]]</f>
        <v>0</v>
      </c>
      <c r="S291" s="2"/>
      <c r="Y291" s="4"/>
    </row>
    <row r="292" spans="1:25" x14ac:dyDescent="0.25">
      <c r="P292" s="19"/>
      <c r="T292" s="2"/>
      <c r="Y292" s="4"/>
    </row>
    <row r="293" spans="1:25" ht="21" x14ac:dyDescent="0.4">
      <c r="A293" s="43" t="s">
        <v>502</v>
      </c>
      <c r="P293" s="19"/>
      <c r="T293" s="2"/>
      <c r="Y293" s="4"/>
    </row>
    <row r="294" spans="1:25" ht="21" x14ac:dyDescent="0.4">
      <c r="A294" s="44"/>
      <c r="T294" s="2"/>
      <c r="Y294" s="4"/>
    </row>
    <row r="295" spans="1:25" ht="42" x14ac:dyDescent="0.4">
      <c r="A295" s="43" t="s">
        <v>503</v>
      </c>
      <c r="T295" s="2"/>
      <c r="Y295" s="4"/>
    </row>
    <row r="296" spans="1:25" ht="21" x14ac:dyDescent="0.4">
      <c r="A296" s="44"/>
      <c r="T296" s="2"/>
      <c r="Y296" s="4"/>
    </row>
    <row r="297" spans="1:25" x14ac:dyDescent="0.25">
      <c r="T297" s="2"/>
      <c r="Y297" s="4"/>
    </row>
    <row r="298" spans="1:25" x14ac:dyDescent="0.25">
      <c r="T298" s="2"/>
      <c r="Y298" s="4"/>
    </row>
    <row r="299" spans="1:25" x14ac:dyDescent="0.25">
      <c r="T299" s="2"/>
      <c r="Y299" s="4"/>
    </row>
    <row r="300" spans="1:25" x14ac:dyDescent="0.25">
      <c r="T300" s="2"/>
      <c r="Y300" s="4"/>
    </row>
    <row r="301" spans="1:25" x14ac:dyDescent="0.25">
      <c r="T301" s="2"/>
      <c r="Y301" s="4"/>
    </row>
    <row r="302" spans="1:25" x14ac:dyDescent="0.25">
      <c r="T302" s="2"/>
      <c r="Y302" s="4"/>
    </row>
    <row r="303" spans="1:25" x14ac:dyDescent="0.25">
      <c r="T303" s="2"/>
      <c r="Y303" s="4"/>
    </row>
    <row r="304" spans="1:25" x14ac:dyDescent="0.25">
      <c r="T304" s="2"/>
      <c r="Y304" s="4"/>
    </row>
    <row r="305" spans="20:25" x14ac:dyDescent="0.25">
      <c r="T305" s="2"/>
      <c r="Y305" s="4"/>
    </row>
    <row r="306" spans="20:25" x14ac:dyDescent="0.25">
      <c r="T306" s="2"/>
      <c r="Y306" s="4"/>
    </row>
    <row r="307" spans="20:25" x14ac:dyDescent="0.25">
      <c r="T307" s="2"/>
      <c r="Y307" s="4"/>
    </row>
    <row r="308" spans="20:25" x14ac:dyDescent="0.25">
      <c r="T308" s="2"/>
      <c r="Y308" s="4"/>
    </row>
    <row r="309" spans="20:25" x14ac:dyDescent="0.25">
      <c r="T309" s="2"/>
      <c r="Y309" s="4"/>
    </row>
    <row r="310" spans="20:25" x14ac:dyDescent="0.25">
      <c r="T310" s="2"/>
      <c r="Y310" s="4"/>
    </row>
    <row r="311" spans="20:25" x14ac:dyDescent="0.25">
      <c r="T311" s="2"/>
      <c r="Y311" s="4"/>
    </row>
    <row r="312" spans="20:25" x14ac:dyDescent="0.25">
      <c r="T312" s="2"/>
      <c r="Y312" s="4"/>
    </row>
    <row r="313" spans="20:25" x14ac:dyDescent="0.25">
      <c r="T313" s="2"/>
      <c r="Y313" s="4"/>
    </row>
    <row r="314" spans="20:25" x14ac:dyDescent="0.25">
      <c r="T314" s="2"/>
      <c r="Y314" s="4"/>
    </row>
    <row r="315" spans="20:25" x14ac:dyDescent="0.25">
      <c r="T315" s="2"/>
      <c r="Y315" s="4"/>
    </row>
    <row r="316" spans="20:25" x14ac:dyDescent="0.25">
      <c r="T316" s="2"/>
      <c r="Y316" s="4"/>
    </row>
    <row r="317" spans="20:25" x14ac:dyDescent="0.25">
      <c r="T317" s="2"/>
      <c r="Y317" s="4"/>
    </row>
    <row r="318" spans="20:25" x14ac:dyDescent="0.25">
      <c r="T318" s="2"/>
      <c r="Y318" s="4"/>
    </row>
    <row r="319" spans="20:25" x14ac:dyDescent="0.25">
      <c r="T319" s="2"/>
      <c r="Y319" s="4"/>
    </row>
    <row r="320" spans="20:25" x14ac:dyDescent="0.25">
      <c r="T320" s="2"/>
      <c r="Y320" s="4"/>
    </row>
    <row r="321" spans="20:25" x14ac:dyDescent="0.25">
      <c r="T321" s="2"/>
      <c r="Y321" s="4"/>
    </row>
    <row r="322" spans="20:25" x14ac:dyDescent="0.25">
      <c r="T322" s="2"/>
      <c r="Y322" s="4"/>
    </row>
    <row r="323" spans="20:25" x14ac:dyDescent="0.25">
      <c r="T323" s="2"/>
      <c r="Y323" s="4"/>
    </row>
    <row r="324" spans="20:25" x14ac:dyDescent="0.25">
      <c r="T324" s="2"/>
      <c r="Y324" s="4"/>
    </row>
    <row r="325" spans="20:25" x14ac:dyDescent="0.25">
      <c r="T325" s="2"/>
      <c r="Y325" s="4"/>
    </row>
    <row r="326" spans="20:25" x14ac:dyDescent="0.25">
      <c r="T326" s="2"/>
      <c r="Y326" s="4"/>
    </row>
    <row r="327" spans="20:25" x14ac:dyDescent="0.25">
      <c r="T327" s="2"/>
      <c r="Y327" s="4"/>
    </row>
    <row r="328" spans="20:25" x14ac:dyDescent="0.25">
      <c r="T328" s="2"/>
      <c r="Y328" s="4"/>
    </row>
    <row r="329" spans="20:25" x14ac:dyDescent="0.25">
      <c r="T329" s="2"/>
      <c r="Y329" s="4"/>
    </row>
    <row r="330" spans="20:25" x14ac:dyDescent="0.25">
      <c r="T330" s="2"/>
      <c r="Y330" s="4"/>
    </row>
    <row r="331" spans="20:25" x14ac:dyDescent="0.25">
      <c r="T331" s="2"/>
      <c r="Y331" s="4"/>
    </row>
    <row r="332" spans="20:25" x14ac:dyDescent="0.25">
      <c r="T332" s="2"/>
      <c r="Y332" s="4"/>
    </row>
    <row r="333" spans="20:25" x14ac:dyDescent="0.25">
      <c r="T333" s="2"/>
      <c r="Y333" s="4"/>
    </row>
    <row r="334" spans="20:25" x14ac:dyDescent="0.25">
      <c r="T334" s="2"/>
      <c r="Y334" s="4"/>
    </row>
    <row r="335" spans="20:25" x14ac:dyDescent="0.25">
      <c r="T335" s="2"/>
      <c r="Y335" s="4"/>
    </row>
    <row r="336" spans="20:25" x14ac:dyDescent="0.25">
      <c r="T336" s="2"/>
      <c r="Y336" s="4"/>
    </row>
    <row r="337" spans="20:25" x14ac:dyDescent="0.25">
      <c r="T337" s="2"/>
      <c r="Y337" s="4"/>
    </row>
    <row r="338" spans="20:25" x14ac:dyDescent="0.25">
      <c r="T338" s="2"/>
      <c r="Y338" s="4"/>
    </row>
    <row r="339" spans="20:25" x14ac:dyDescent="0.25">
      <c r="T339" s="2"/>
      <c r="Y339" s="4"/>
    </row>
    <row r="340" spans="20:25" x14ac:dyDescent="0.25">
      <c r="T340" s="2"/>
      <c r="Y340" s="4"/>
    </row>
    <row r="341" spans="20:25" x14ac:dyDescent="0.25">
      <c r="T341" s="2"/>
      <c r="Y341" s="4"/>
    </row>
    <row r="342" spans="20:25" x14ac:dyDescent="0.25">
      <c r="T342" s="2"/>
      <c r="Y342" s="4"/>
    </row>
    <row r="343" spans="20:25" x14ac:dyDescent="0.25">
      <c r="T343" s="2"/>
      <c r="Y343" s="4"/>
    </row>
    <row r="344" spans="20:25" x14ac:dyDescent="0.25">
      <c r="T344" s="2"/>
      <c r="Y344" s="4"/>
    </row>
    <row r="345" spans="20:25" x14ac:dyDescent="0.25">
      <c r="T345" s="2"/>
      <c r="Y345" s="4"/>
    </row>
    <row r="346" spans="20:25" x14ac:dyDescent="0.25">
      <c r="T346" s="2"/>
      <c r="Y346" s="4"/>
    </row>
    <row r="347" spans="20:25" x14ac:dyDescent="0.25">
      <c r="T347" s="2"/>
      <c r="Y347" s="4"/>
    </row>
    <row r="348" spans="20:25" x14ac:dyDescent="0.25">
      <c r="T348" s="2"/>
      <c r="Y348" s="4"/>
    </row>
    <row r="349" spans="20:25" x14ac:dyDescent="0.25">
      <c r="T349" s="2"/>
      <c r="Y349" s="4"/>
    </row>
    <row r="350" spans="20:25" x14ac:dyDescent="0.25">
      <c r="T350" s="2"/>
      <c r="Y350" s="4"/>
    </row>
    <row r="351" spans="20:25" x14ac:dyDescent="0.25">
      <c r="T351" s="2"/>
      <c r="Y351" s="4"/>
    </row>
    <row r="352" spans="20:25" x14ac:dyDescent="0.25">
      <c r="T352" s="2"/>
      <c r="Y352" s="4"/>
    </row>
    <row r="353" spans="20:25" x14ac:dyDescent="0.25">
      <c r="T353" s="2"/>
      <c r="Y353" s="4"/>
    </row>
    <row r="354" spans="20:25" x14ac:dyDescent="0.25">
      <c r="T354" s="2"/>
      <c r="Y354" s="4"/>
    </row>
    <row r="355" spans="20:25" x14ac:dyDescent="0.25">
      <c r="T355" s="2"/>
      <c r="Y355" s="4"/>
    </row>
    <row r="356" spans="20:25" x14ac:dyDescent="0.25">
      <c r="T356" s="2"/>
      <c r="Y356" s="4"/>
    </row>
    <row r="357" spans="20:25" x14ac:dyDescent="0.25">
      <c r="T357" s="2"/>
    </row>
    <row r="358" spans="20:25" x14ac:dyDescent="0.25">
      <c r="T358" s="2"/>
    </row>
    <row r="359" spans="20:25" x14ac:dyDescent="0.25">
      <c r="T359" s="2"/>
    </row>
    <row r="360" spans="20:25" x14ac:dyDescent="0.25">
      <c r="T360" s="2"/>
    </row>
    <row r="361" spans="20:25" x14ac:dyDescent="0.25">
      <c r="T361" s="2"/>
    </row>
    <row r="362" spans="20:25" x14ac:dyDescent="0.25">
      <c r="T362" s="2"/>
    </row>
    <row r="363" spans="20:25" x14ac:dyDescent="0.25">
      <c r="T363" s="2"/>
    </row>
    <row r="364" spans="20:25" x14ac:dyDescent="0.25">
      <c r="T364" s="2"/>
    </row>
    <row r="365" spans="20:25" x14ac:dyDescent="0.25">
      <c r="T365" s="2"/>
    </row>
    <row r="366" spans="20:25" x14ac:dyDescent="0.25">
      <c r="T366" s="2"/>
    </row>
    <row r="367" spans="20:25" x14ac:dyDescent="0.25">
      <c r="T367" s="2"/>
    </row>
    <row r="368" spans="20:25" x14ac:dyDescent="0.25">
      <c r="T368" s="2"/>
    </row>
    <row r="369" spans="20:20" x14ac:dyDescent="0.25">
      <c r="T369" s="2"/>
    </row>
    <row r="370" spans="20:20" x14ac:dyDescent="0.25">
      <c r="T370" s="2"/>
    </row>
    <row r="371" spans="20:20" x14ac:dyDescent="0.25">
      <c r="T371" s="2"/>
    </row>
    <row r="372" spans="20:20" x14ac:dyDescent="0.25">
      <c r="T372" s="2"/>
    </row>
    <row r="373" spans="20:20" x14ac:dyDescent="0.25">
      <c r="T373" s="2"/>
    </row>
    <row r="374" spans="20:20" x14ac:dyDescent="0.25">
      <c r="T374" s="2"/>
    </row>
    <row r="375" spans="20:20" x14ac:dyDescent="0.25">
      <c r="T375" s="2"/>
    </row>
    <row r="376" spans="20:20" x14ac:dyDescent="0.25">
      <c r="T376" s="2"/>
    </row>
    <row r="377" spans="20:20" x14ac:dyDescent="0.25">
      <c r="T377" s="2"/>
    </row>
    <row r="378" spans="20:20" x14ac:dyDescent="0.25">
      <c r="T378" s="2"/>
    </row>
    <row r="379" spans="20:20" x14ac:dyDescent="0.25">
      <c r="T379" s="2"/>
    </row>
    <row r="380" spans="20:20" x14ac:dyDescent="0.25">
      <c r="T380" s="2"/>
    </row>
    <row r="381" spans="20:20" x14ac:dyDescent="0.25">
      <c r="T381" s="2"/>
    </row>
    <row r="382" spans="20:20" x14ac:dyDescent="0.25">
      <c r="T382" s="2"/>
    </row>
    <row r="383" spans="20:20" x14ac:dyDescent="0.25">
      <c r="T383" s="2"/>
    </row>
    <row r="384" spans="20:20" x14ac:dyDescent="0.25">
      <c r="T384" s="2"/>
    </row>
    <row r="385" spans="20:20" x14ac:dyDescent="0.25">
      <c r="T385" s="2"/>
    </row>
    <row r="386" spans="20:20" x14ac:dyDescent="0.25">
      <c r="T386" s="2"/>
    </row>
    <row r="387" spans="20:20" x14ac:dyDescent="0.25">
      <c r="T387" s="2"/>
    </row>
    <row r="388" spans="20:20" x14ac:dyDescent="0.25">
      <c r="T388" s="2"/>
    </row>
    <row r="389" spans="20:20" x14ac:dyDescent="0.25">
      <c r="T389" s="2"/>
    </row>
    <row r="390" spans="20:20" x14ac:dyDescent="0.25">
      <c r="T390" s="2"/>
    </row>
    <row r="391" spans="20:20" x14ac:dyDescent="0.25">
      <c r="T391" s="2"/>
    </row>
    <row r="392" spans="20:20" x14ac:dyDescent="0.25">
      <c r="T392" s="2"/>
    </row>
    <row r="393" spans="20:20" x14ac:dyDescent="0.25">
      <c r="T393" s="2"/>
    </row>
    <row r="394" spans="20:20" x14ac:dyDescent="0.25">
      <c r="T394" s="2"/>
    </row>
    <row r="395" spans="20:20" x14ac:dyDescent="0.25">
      <c r="T395" s="2"/>
    </row>
    <row r="396" spans="20:20" x14ac:dyDescent="0.25">
      <c r="T396" s="2"/>
    </row>
    <row r="397" spans="20:20" x14ac:dyDescent="0.25">
      <c r="T397" s="2"/>
    </row>
    <row r="398" spans="20:20" x14ac:dyDescent="0.25">
      <c r="T398" s="2"/>
    </row>
    <row r="399" spans="20:20" x14ac:dyDescent="0.25">
      <c r="T399" s="2"/>
    </row>
    <row r="400" spans="20:20" x14ac:dyDescent="0.25">
      <c r="T400" s="2"/>
    </row>
    <row r="401" spans="20:20" x14ac:dyDescent="0.25">
      <c r="T401" s="2"/>
    </row>
    <row r="402" spans="20:20" x14ac:dyDescent="0.25">
      <c r="T402" s="2"/>
    </row>
    <row r="403" spans="20:20" x14ac:dyDescent="0.25">
      <c r="T403" s="2"/>
    </row>
    <row r="404" spans="20:20" x14ac:dyDescent="0.25">
      <c r="T404" s="2"/>
    </row>
    <row r="405" spans="20:20" x14ac:dyDescent="0.25">
      <c r="T405" s="2"/>
    </row>
    <row r="406" spans="20:20" x14ac:dyDescent="0.25">
      <c r="T406" s="2"/>
    </row>
    <row r="407" spans="20:20" x14ac:dyDescent="0.25">
      <c r="T407" s="2"/>
    </row>
    <row r="408" spans="20:20" x14ac:dyDescent="0.25">
      <c r="T408" s="2"/>
    </row>
    <row r="409" spans="20:20" x14ac:dyDescent="0.25">
      <c r="T409" s="2"/>
    </row>
    <row r="410" spans="20:20" x14ac:dyDescent="0.25">
      <c r="T410" s="2"/>
    </row>
    <row r="411" spans="20:20" x14ac:dyDescent="0.25">
      <c r="T411" s="2"/>
    </row>
    <row r="412" spans="20:20" x14ac:dyDescent="0.25">
      <c r="T412" s="2"/>
    </row>
    <row r="413" spans="20:20" x14ac:dyDescent="0.25">
      <c r="T413" s="2"/>
    </row>
    <row r="414" spans="20:20" x14ac:dyDescent="0.25">
      <c r="T414" s="2"/>
    </row>
    <row r="415" spans="20:20" x14ac:dyDescent="0.25">
      <c r="T415" s="2"/>
    </row>
    <row r="416" spans="20:20" x14ac:dyDescent="0.25">
      <c r="T416" s="2"/>
    </row>
    <row r="417" spans="20:20" x14ac:dyDescent="0.25">
      <c r="T417" s="2"/>
    </row>
    <row r="418" spans="20:20" x14ac:dyDescent="0.25">
      <c r="T418" s="2"/>
    </row>
    <row r="419" spans="20:20" x14ac:dyDescent="0.25">
      <c r="T419" s="2"/>
    </row>
    <row r="420" spans="20:20" x14ac:dyDescent="0.25">
      <c r="T420" s="2"/>
    </row>
    <row r="421" spans="20:20" x14ac:dyDescent="0.25">
      <c r="T421" s="2"/>
    </row>
    <row r="422" spans="20:20" x14ac:dyDescent="0.25">
      <c r="T422" s="2"/>
    </row>
    <row r="423" spans="20:20" x14ac:dyDescent="0.25">
      <c r="T423" s="2"/>
    </row>
    <row r="424" spans="20:20" x14ac:dyDescent="0.25">
      <c r="T424" s="2"/>
    </row>
    <row r="425" spans="20:20" x14ac:dyDescent="0.25">
      <c r="T425" s="2"/>
    </row>
    <row r="426" spans="20:20" x14ac:dyDescent="0.25">
      <c r="T426" s="2"/>
    </row>
    <row r="427" spans="20:20" x14ac:dyDescent="0.25">
      <c r="T427" s="2"/>
    </row>
    <row r="428" spans="20:20" x14ac:dyDescent="0.25">
      <c r="T428" s="2"/>
    </row>
    <row r="429" spans="20:20" x14ac:dyDescent="0.25">
      <c r="T429" s="2"/>
    </row>
    <row r="430" spans="20:20" x14ac:dyDescent="0.25">
      <c r="T430" s="2"/>
    </row>
    <row r="431" spans="20:20" x14ac:dyDescent="0.25">
      <c r="T431" s="2"/>
    </row>
    <row r="432" spans="20:20" x14ac:dyDescent="0.25">
      <c r="T432" s="2"/>
    </row>
    <row r="433" spans="20:20" x14ac:dyDescent="0.25">
      <c r="T433" s="2"/>
    </row>
    <row r="434" spans="20:20" x14ac:dyDescent="0.25">
      <c r="T434" s="2"/>
    </row>
    <row r="435" spans="20:20" x14ac:dyDescent="0.25">
      <c r="T435" s="2"/>
    </row>
    <row r="436" spans="20:20" x14ac:dyDescent="0.25">
      <c r="T436" s="2"/>
    </row>
    <row r="437" spans="20:20" x14ac:dyDescent="0.25">
      <c r="T437" s="2"/>
    </row>
    <row r="438" spans="20:20" x14ac:dyDescent="0.25">
      <c r="T438" s="2"/>
    </row>
    <row r="439" spans="20:20" x14ac:dyDescent="0.25">
      <c r="T439" s="2"/>
    </row>
    <row r="440" spans="20:20" x14ac:dyDescent="0.25">
      <c r="T440" s="2"/>
    </row>
    <row r="441" spans="20:20" x14ac:dyDescent="0.25">
      <c r="T441" s="2"/>
    </row>
    <row r="442" spans="20:20" x14ac:dyDescent="0.25">
      <c r="T442" s="2"/>
    </row>
    <row r="443" spans="20:20" x14ac:dyDescent="0.25">
      <c r="T443" s="2"/>
    </row>
    <row r="444" spans="20:20" x14ac:dyDescent="0.25">
      <c r="T444" s="2"/>
    </row>
    <row r="445" spans="20:20" x14ac:dyDescent="0.25">
      <c r="T445" s="2"/>
    </row>
    <row r="446" spans="20:20" x14ac:dyDescent="0.25">
      <c r="T446" s="2"/>
    </row>
    <row r="447" spans="20:20" x14ac:dyDescent="0.25">
      <c r="T447" s="2"/>
    </row>
    <row r="448" spans="20:20" x14ac:dyDescent="0.25">
      <c r="T448" s="2"/>
    </row>
    <row r="449" spans="20:20" x14ac:dyDescent="0.25">
      <c r="T449" s="2"/>
    </row>
    <row r="450" spans="20:20" x14ac:dyDescent="0.25">
      <c r="T450" s="2"/>
    </row>
    <row r="451" spans="20:20" x14ac:dyDescent="0.25">
      <c r="T451" s="2"/>
    </row>
    <row r="452" spans="20:20" x14ac:dyDescent="0.25">
      <c r="T452" s="2"/>
    </row>
    <row r="453" spans="20:20" x14ac:dyDescent="0.25">
      <c r="T453" s="2"/>
    </row>
    <row r="454" spans="20:20" x14ac:dyDescent="0.25">
      <c r="T454" s="2"/>
    </row>
    <row r="455" spans="20:20" x14ac:dyDescent="0.25">
      <c r="T455" s="2"/>
    </row>
    <row r="456" spans="20:20" x14ac:dyDescent="0.25">
      <c r="T456" s="2"/>
    </row>
    <row r="457" spans="20:20" x14ac:dyDescent="0.25">
      <c r="T457" s="2"/>
    </row>
    <row r="458" spans="20:20" x14ac:dyDescent="0.25">
      <c r="T458" s="2"/>
    </row>
    <row r="459" spans="20:20" x14ac:dyDescent="0.25">
      <c r="T459" s="2"/>
    </row>
    <row r="460" spans="20:20" x14ac:dyDescent="0.25">
      <c r="T460" s="2"/>
    </row>
    <row r="461" spans="20:20" x14ac:dyDescent="0.25">
      <c r="T461" s="2"/>
    </row>
    <row r="462" spans="20:20" x14ac:dyDescent="0.25">
      <c r="T462" s="2"/>
    </row>
    <row r="463" spans="20:20" x14ac:dyDescent="0.25">
      <c r="T463" s="2"/>
    </row>
    <row r="464" spans="20:20" x14ac:dyDescent="0.25">
      <c r="T464" s="2"/>
    </row>
    <row r="465" spans="20:20" x14ac:dyDescent="0.25">
      <c r="T465" s="2"/>
    </row>
    <row r="466" spans="20:20" x14ac:dyDescent="0.25">
      <c r="T466" s="2"/>
    </row>
    <row r="467" spans="20:20" x14ac:dyDescent="0.25">
      <c r="T467" s="2"/>
    </row>
    <row r="468" spans="20:20" x14ac:dyDescent="0.25">
      <c r="T468" s="2"/>
    </row>
    <row r="469" spans="20:20" x14ac:dyDescent="0.25">
      <c r="T469" s="2"/>
    </row>
    <row r="470" spans="20:20" x14ac:dyDescent="0.25">
      <c r="T470" s="2"/>
    </row>
    <row r="471" spans="20:20" x14ac:dyDescent="0.25">
      <c r="T471" s="2"/>
    </row>
    <row r="472" spans="20:20" x14ac:dyDescent="0.25">
      <c r="T472" s="2"/>
    </row>
    <row r="473" spans="20:20" x14ac:dyDescent="0.25">
      <c r="T473" s="2"/>
    </row>
    <row r="474" spans="20:20" x14ac:dyDescent="0.25">
      <c r="T474" s="2"/>
    </row>
    <row r="475" spans="20:20" x14ac:dyDescent="0.25">
      <c r="T475" s="2"/>
    </row>
    <row r="476" spans="20:20" x14ac:dyDescent="0.25">
      <c r="T476" s="2"/>
    </row>
    <row r="477" spans="20:20" x14ac:dyDescent="0.25">
      <c r="T477" s="2"/>
    </row>
    <row r="478" spans="20:20" x14ac:dyDescent="0.25">
      <c r="T478" s="2"/>
    </row>
    <row r="479" spans="20:20" x14ac:dyDescent="0.25">
      <c r="T479" s="2"/>
    </row>
    <row r="480" spans="20:20" x14ac:dyDescent="0.25">
      <c r="T480" s="2"/>
    </row>
    <row r="481" spans="20:20" x14ac:dyDescent="0.25">
      <c r="T481" s="2"/>
    </row>
    <row r="482" spans="20:20" x14ac:dyDescent="0.25">
      <c r="T482" s="2"/>
    </row>
    <row r="483" spans="20:20" x14ac:dyDescent="0.25">
      <c r="T483" s="2"/>
    </row>
    <row r="484" spans="20:20" x14ac:dyDescent="0.25">
      <c r="T484" s="2"/>
    </row>
    <row r="485" spans="20:20" x14ac:dyDescent="0.25">
      <c r="T485" s="2"/>
    </row>
    <row r="486" spans="20:20" x14ac:dyDescent="0.25">
      <c r="T486" s="2"/>
    </row>
    <row r="487" spans="20:20" x14ac:dyDescent="0.25">
      <c r="T487" s="2"/>
    </row>
    <row r="488" spans="20:20" x14ac:dyDescent="0.25">
      <c r="T488" s="2"/>
    </row>
    <row r="489" spans="20:20" x14ac:dyDescent="0.25">
      <c r="T489" s="2"/>
    </row>
    <row r="490" spans="20:20" x14ac:dyDescent="0.25">
      <c r="T490" s="2"/>
    </row>
    <row r="491" spans="20:20" x14ac:dyDescent="0.25">
      <c r="T491" s="2"/>
    </row>
    <row r="492" spans="20:20" x14ac:dyDescent="0.25">
      <c r="T492" s="2"/>
    </row>
    <row r="493" spans="20:20" x14ac:dyDescent="0.25">
      <c r="T493" s="2"/>
    </row>
    <row r="494" spans="20:20" x14ac:dyDescent="0.25">
      <c r="T494" s="2"/>
    </row>
    <row r="495" spans="20:20" x14ac:dyDescent="0.25">
      <c r="T495" s="2"/>
    </row>
    <row r="496" spans="20:20" x14ac:dyDescent="0.25">
      <c r="T496" s="2"/>
    </row>
    <row r="497" spans="20:20" x14ac:dyDescent="0.25">
      <c r="T497" s="2"/>
    </row>
    <row r="498" spans="20:20" x14ac:dyDescent="0.25">
      <c r="T498" s="2"/>
    </row>
    <row r="499" spans="20:20" x14ac:dyDescent="0.25">
      <c r="T499" s="2"/>
    </row>
    <row r="500" spans="20:20" x14ac:dyDescent="0.25">
      <c r="T500" s="2"/>
    </row>
    <row r="501" spans="20:20" x14ac:dyDescent="0.25">
      <c r="T501" s="2"/>
    </row>
    <row r="502" spans="20:20" x14ac:dyDescent="0.25">
      <c r="T502" s="2"/>
    </row>
    <row r="503" spans="20:20" x14ac:dyDescent="0.25">
      <c r="T503" s="2"/>
    </row>
    <row r="504" spans="20:20" x14ac:dyDescent="0.25">
      <c r="T504" s="2"/>
    </row>
    <row r="505" spans="20:20" x14ac:dyDescent="0.25">
      <c r="T505" s="2"/>
    </row>
    <row r="506" spans="20:20" x14ac:dyDescent="0.25">
      <c r="T506" s="2"/>
    </row>
    <row r="507" spans="20:20" x14ac:dyDescent="0.25">
      <c r="T507" s="2"/>
    </row>
    <row r="508" spans="20:20" x14ac:dyDescent="0.25">
      <c r="T508" s="2"/>
    </row>
    <row r="509" spans="20:20" x14ac:dyDescent="0.25">
      <c r="T509" s="2"/>
    </row>
    <row r="510" spans="20:20" x14ac:dyDescent="0.25">
      <c r="T510" s="2"/>
    </row>
    <row r="511" spans="20:20" x14ac:dyDescent="0.25">
      <c r="T511" s="2"/>
    </row>
    <row r="512" spans="20:20" x14ac:dyDescent="0.25">
      <c r="T512" s="2"/>
    </row>
    <row r="513" spans="20:20" x14ac:dyDescent="0.25">
      <c r="T513" s="2"/>
    </row>
  </sheetData>
  <protectedRanges>
    <protectedRange sqref="A293:A296" name="Rango1_1"/>
  </protectedRanges>
  <mergeCells count="5">
    <mergeCell ref="A3:A5"/>
    <mergeCell ref="A6:T6"/>
    <mergeCell ref="E9:H9"/>
    <mergeCell ref="A7:T7"/>
    <mergeCell ref="A291:O291"/>
  </mergeCells>
  <dataValidations xWindow="1205" yWindow="426" count="30">
    <dataValidation type="list" allowBlank="1" showInputMessage="1" showErrorMessage="1" promptTitle="PACC" prompt="Seleccione el procedimiento de selección." sqref="Q11:Q132 Q249:Q250" xr:uid="{00000000-0002-0000-0000-000000000000}">
      <formula1>$AB$11:$AB$34</formula1>
    </dataValidation>
    <dataValidation allowBlank="1" showInputMessage="1" showErrorMessage="1" promptTitle="PACC" prompt="Digite las observaciones que considere." sqref="T11:T288" xr:uid="{00000000-0002-0000-0000-000001000000}"/>
    <dataValidation allowBlank="1" showInputMessage="1" showErrorMessage="1" promptTitle="PACC" prompt="Digite el valor adquirido." sqref="S11:S288" xr:uid="{00000000-0002-0000-0000-000002000000}"/>
    <dataValidation allowBlank="1" showInputMessage="1" showErrorMessage="1" promptTitle="PACC" prompt="Digite la fuente de financiamiento del procedimiento de referencia." sqref="R11:R288" xr:uid="{00000000-0002-0000-0000-000003000000}"/>
    <dataValidation allowBlank="1" showInputMessage="1" showErrorMessage="1" promptTitle="PACC" prompt="Digite el precio unitario estimado._x000a_" sqref="J11:N288" xr:uid="{00000000-0002-0000-0000-000004000000}"/>
    <dataValidation allowBlank="1" showInputMessage="1" showErrorMessage="1" promptTitle="PACC" prompt="Digite la unidad de medida._x000a__x000a_" sqref="D11:D288" xr:uid="{00000000-0002-0000-0000-000005000000}"/>
    <dataValidation allowBlank="1" showInputMessage="1" showErrorMessage="1" promptTitle="PACC" prompt="Digite la descripción de la compra o contratación." sqref="B11:C162 C163:C222 B263:C276" xr:uid="{00000000-0002-0000-0000-000006000000}"/>
    <dataValidation type="list" allowBlank="1" showInputMessage="1" showErrorMessage="1" promptTitle="PACC" prompt="Seleccione el Código de Bienes y Servicios._x000a_" sqref="A11:A132" xr:uid="{00000000-0002-0000-0000-000007000000}">
      <formula1>$Y$11:$Y$356</formula1>
    </dataValidation>
    <dataValidation allowBlank="1" showInputMessage="1" showErrorMessage="1" promptTitle="PACC" prompt="La cantidad total resultará de la suma de las cantidades requeridas en cada trimestre. " sqref="I11:I288" xr:uid="{00000000-0002-0000-0000-000008000000}"/>
    <dataValidation allowBlank="1" showInputMessage="1" showErrorMessage="1" promptTitle="PACC" prompt="Este valor se calculará automáticamente, resultado de la multiplicación de la cantidad total por el precio unitario estimado." sqref="O11:O288" xr:uid="{00000000-0002-0000-0000-000009000000}"/>
    <dataValidation allowBlank="1" showInputMessage="1" showErrorMessage="1" promptTitle="PACC" prompt="Este valor se calculará sumando los costos totales que posean el mismo Código de Catálogo de Bienes y Servicios." sqref="P11:P12 P14:P17 P19:P54 P133:P159 P163:P222 P263:P276" xr:uid="{00000000-0002-0000-0000-00000A000000}"/>
    <dataValidation type="list" allowBlank="1" showInputMessage="1" showErrorMessage="1" promptTitle="PACC" prompt="Seleccione el procedimiento de selección." sqref="Q133:Q159" xr:uid="{00000000-0002-0000-0000-00000B000000}">
      <formula1>$AB$11:$AB$45</formula1>
    </dataValidation>
    <dataValidation allowBlank="1" showInputMessage="1" showErrorMessage="1" promptTitle="PACC" prompt="Digite la cantidad requerida en este período._x000a_" sqref="E136:H136 E146:H149 E151:H157 E267:H272 E263:H263" xr:uid="{00000000-0002-0000-0000-00000C000000}"/>
    <dataValidation type="list" allowBlank="1" showInputMessage="1" showErrorMessage="1" promptTitle="PACC" prompt="Seleccione el Código de Bienes y Servicios._x000a_" sqref="A133:A136 A151:A157 A146:A149 A139:A144" xr:uid="{00000000-0002-0000-0000-00000D000000}">
      <formula1>$Y$11:$Y$372</formula1>
    </dataValidation>
    <dataValidation type="list" allowBlank="1" showInputMessage="1" showErrorMessage="1" promptTitle="PACC" prompt="Seleccione el Código de Bienes y Servicios._x000a_" sqref="A145 A158:A159" xr:uid="{00000000-0002-0000-0000-00000E000000}">
      <formula1>$Y$11:$Y$468</formula1>
    </dataValidation>
    <dataValidation type="list" allowBlank="1" showInputMessage="1" showErrorMessage="1" promptTitle="PACC" prompt="Seleccione el Código de Bienes y Servicios._x000a_" sqref="A137:A138 A150" xr:uid="{00000000-0002-0000-0000-00000F000000}">
      <formula1>$Y$11:$Y$355</formula1>
    </dataValidation>
    <dataValidation type="list" allowBlank="1" showInputMessage="1" showErrorMessage="1" promptTitle="PACC" prompt="Seleccione el Código de Bienes y Servicios._x000a_" sqref="A221" xr:uid="{00000000-0002-0000-0000-000010000000}">
      <formula1>$AD$11:$AD$538</formula1>
    </dataValidation>
    <dataValidation type="list" allowBlank="1" showInputMessage="1" showErrorMessage="1" promptTitle="PACC" prompt="Seleccione el Código de Bienes y Servicios._x000a_" sqref="A219" xr:uid="{00000000-0002-0000-0000-000011000000}">
      <formula1>$X$11:$X$380</formula1>
    </dataValidation>
    <dataValidation type="list" allowBlank="1" showInputMessage="1" showErrorMessage="1" promptTitle="PACC" prompt="Seleccione el Código de Bienes y Servicios._x000a_" sqref="A163" xr:uid="{00000000-0002-0000-0000-000012000000}">
      <formula1>$X$11:$X$381</formula1>
    </dataValidation>
    <dataValidation type="list" allowBlank="1" showInputMessage="1" showErrorMessage="1" promptTitle="PACC" prompt="Seleccione el Código de Bienes y Servicios._x000a_" sqref="A197:A211" xr:uid="{00000000-0002-0000-0000-000013000000}">
      <formula1>$Z$12:$Z$241</formula1>
    </dataValidation>
    <dataValidation type="list" allowBlank="1" showInputMessage="1" showErrorMessage="1" promptTitle="PACC" prompt="Seleccione el Código de Bienes y Servicios._x000a_" sqref="A164:A168" xr:uid="{00000000-0002-0000-0000-000014000000}">
      <formula1>$Z$12:$Z$420</formula1>
    </dataValidation>
    <dataValidation type="list" allowBlank="1" showInputMessage="1" showErrorMessage="1" promptTitle="PACC" prompt="Seleccione el Código de Bienes y Servicios._x000a_" sqref="A222 A196 A213:A216" xr:uid="{00000000-0002-0000-0000-000015000000}">
      <formula1>$Y$12:$Y$357</formula1>
    </dataValidation>
    <dataValidation type="list" allowBlank="1" showInputMessage="1" showErrorMessage="1" promptTitle="PACC" prompt="Seleccione el Código de Bienes y Servicios._x000a_" sqref="A169:A195 A217:A218" xr:uid="{00000000-0002-0000-0000-000016000000}">
      <formula1>$Y$12:$Y$424</formula1>
    </dataValidation>
    <dataValidation type="list" allowBlank="1" showInputMessage="1" showErrorMessage="1" promptTitle="PACC" prompt="Seleccione el Código de Bienes y Servicios._x000a_" sqref="A220" xr:uid="{00000000-0002-0000-0000-000017000000}">
      <formula1>$X$12:$X$381</formula1>
    </dataValidation>
    <dataValidation type="list" allowBlank="1" showInputMessage="1" showErrorMessage="1" promptTitle="PACC" prompt="Seleccione el procedimiento de selección." sqref="Q163:Q222" xr:uid="{00000000-0002-0000-0000-000018000000}">
      <formula1>$AB$12:$AB$16</formula1>
    </dataValidation>
    <dataValidation type="list" allowBlank="1" showInputMessage="1" showErrorMessage="1" promptTitle="PACC" prompt="Seleccione el Código de Bienes y Servicios._x000a_" sqref="A212" xr:uid="{00000000-0002-0000-0000-000019000000}">
      <formula1>#REF!</formula1>
    </dataValidation>
    <dataValidation type="list" allowBlank="1" showInputMessage="1" showErrorMessage="1" promptTitle="PACC" prompt="Seleccione el Código de Bienes y Servicios._x000a_" sqref="A264" xr:uid="{00000000-0002-0000-0000-00001A000000}">
      <formula1>$Y$12:$Y$236</formula1>
    </dataValidation>
    <dataValidation type="list" allowBlank="1" showInputMessage="1" showErrorMessage="1" promptTitle="PACC" prompt="Seleccione el Código de Bienes y Servicios._x000a_" sqref="A263" xr:uid="{00000000-0002-0000-0000-00001B000000}">
      <formula1>$Y$13:$Y$238</formula1>
    </dataValidation>
    <dataValidation type="list" allowBlank="1" showInputMessage="1" showErrorMessage="1" promptTitle="PACC" prompt="Seleccione el Código de Bienes y Servicios._x000a_" sqref="A265:A276" xr:uid="{00000000-0002-0000-0000-00001C000000}">
      <formula1>$Y$11:$Y$240</formula1>
    </dataValidation>
    <dataValidation type="list" allowBlank="1" showInputMessage="1" showErrorMessage="1" promptTitle="PACC" prompt="Seleccione el procedimiento de selección." sqref="Q263:Q276" xr:uid="{00000000-0002-0000-0000-00001D000000}">
      <formula1>$AB$11:$AB$15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horizontalDpi="4294967295" verticalDpi="4294967295" r:id="rId1"/>
  <headerFooter>
    <oddFooter>&amp;C&amp;"Arial Narrow,Normal"&amp;14Página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D17" sqref="D17"/>
    </sheetView>
  </sheetViews>
  <sheetFormatPr baseColWidth="10" defaultColWidth="11.42578125" defaultRowHeight="15" x14ac:dyDescent="0.25"/>
  <cols>
    <col min="1" max="1" width="20.85546875" bestFit="1" customWidth="1"/>
    <col min="2" max="2" width="18.42578125" style="33" customWidth="1"/>
    <col min="3" max="3" width="15.42578125" style="33" bestFit="1" customWidth="1"/>
    <col min="4" max="4" width="16.28515625" bestFit="1" customWidth="1"/>
  </cols>
  <sheetData>
    <row r="1" spans="1:4" x14ac:dyDescent="0.25">
      <c r="B1" s="33" t="s">
        <v>487</v>
      </c>
      <c r="C1" s="33" t="s">
        <v>488</v>
      </c>
      <c r="D1" t="s">
        <v>487</v>
      </c>
    </row>
    <row r="2" spans="1:4" x14ac:dyDescent="0.25">
      <c r="A2" t="s">
        <v>486</v>
      </c>
      <c r="B2" s="33">
        <v>1559719.9975000001</v>
      </c>
      <c r="C2" s="33">
        <v>62320</v>
      </c>
      <c r="D2" s="33">
        <f t="shared" ref="D2:D11" si="0">+SUM(B2:C2)</f>
        <v>1622039.9975000001</v>
      </c>
    </row>
    <row r="3" spans="1:4" x14ac:dyDescent="0.25">
      <c r="A3" t="s">
        <v>489</v>
      </c>
      <c r="B3" s="33">
        <v>816500</v>
      </c>
      <c r="C3" s="33">
        <v>12600</v>
      </c>
      <c r="D3" s="33">
        <f t="shared" si="0"/>
        <v>829100</v>
      </c>
    </row>
    <row r="4" spans="1:4" x14ac:dyDescent="0.25">
      <c r="A4" t="s">
        <v>490</v>
      </c>
      <c r="B4" s="33">
        <v>1677800</v>
      </c>
      <c r="C4" s="33">
        <v>15360</v>
      </c>
      <c r="D4" s="33">
        <f t="shared" si="0"/>
        <v>1693160</v>
      </c>
    </row>
    <row r="5" spans="1:4" x14ac:dyDescent="0.25">
      <c r="A5" t="s">
        <v>491</v>
      </c>
      <c r="B5" s="33">
        <v>984399.38</v>
      </c>
      <c r="C5" s="33">
        <v>1920</v>
      </c>
      <c r="D5" s="33">
        <f t="shared" si="0"/>
        <v>986319.38</v>
      </c>
    </row>
    <row r="6" spans="1:4" x14ac:dyDescent="0.25">
      <c r="A6" t="s">
        <v>492</v>
      </c>
      <c r="B6" s="33">
        <v>166800</v>
      </c>
      <c r="C6" s="33">
        <v>120400</v>
      </c>
      <c r="D6" s="33">
        <f t="shared" si="0"/>
        <v>287200</v>
      </c>
    </row>
    <row r="7" spans="1:4" x14ac:dyDescent="0.25">
      <c r="A7" t="s">
        <v>493</v>
      </c>
      <c r="B7" s="33">
        <v>5469380</v>
      </c>
      <c r="C7" s="33">
        <v>11760</v>
      </c>
      <c r="D7" s="33">
        <f t="shared" si="0"/>
        <v>5481140</v>
      </c>
    </row>
    <row r="8" spans="1:4" x14ac:dyDescent="0.25">
      <c r="A8" t="s">
        <v>495</v>
      </c>
      <c r="B8" s="33">
        <v>2091290</v>
      </c>
      <c r="D8" s="33">
        <f t="shared" si="0"/>
        <v>2091290</v>
      </c>
    </row>
    <row r="9" spans="1:4" x14ac:dyDescent="0.25">
      <c r="A9" t="s">
        <v>496</v>
      </c>
      <c r="B9" s="33">
        <v>1188350</v>
      </c>
      <c r="C9" s="33">
        <v>3958150</v>
      </c>
      <c r="D9" s="33">
        <f t="shared" si="0"/>
        <v>5146500</v>
      </c>
    </row>
    <row r="10" spans="1:4" x14ac:dyDescent="0.25">
      <c r="A10" t="s">
        <v>497</v>
      </c>
      <c r="B10" s="33">
        <v>37500</v>
      </c>
      <c r="D10" s="33">
        <f t="shared" si="0"/>
        <v>37500</v>
      </c>
    </row>
    <row r="11" spans="1:4" ht="15.75" thickBot="1" x14ac:dyDescent="0.3">
      <c r="A11" s="35" t="s">
        <v>494</v>
      </c>
      <c r="B11" s="36">
        <v>1350000</v>
      </c>
      <c r="C11" s="36">
        <v>492150</v>
      </c>
      <c r="D11" s="36">
        <f t="shared" si="0"/>
        <v>1842150</v>
      </c>
    </row>
    <row r="12" spans="1:4" x14ac:dyDescent="0.25">
      <c r="B12" s="34">
        <f t="shared" ref="B12" si="1">SUM(B2:B11)</f>
        <v>15341739.377500001</v>
      </c>
      <c r="C12" s="34">
        <f>SUM(C2:C11)</f>
        <v>4674660</v>
      </c>
      <c r="D12" s="34">
        <f>SUM(D2:D11)</f>
        <v>20016399.377500001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241014TG-PACC - SNCC.F.053 (3)</vt:lpstr>
      <vt:lpstr>Hoja1</vt:lpstr>
      <vt:lpstr>'241014TG-PACC - SNCC.F.053 (3)'!Área_de_impresión</vt:lpstr>
      <vt:lpstr>'241014TG-PACC - SNCC.F.053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Angela Comas</cp:lastModifiedBy>
  <cp:lastPrinted>2015-10-01T18:39:07Z</cp:lastPrinted>
  <dcterms:created xsi:type="dcterms:W3CDTF">2010-12-13T15:49:00Z</dcterms:created>
  <dcterms:modified xsi:type="dcterms:W3CDTF">2024-08-08T17:07:15Z</dcterms:modified>
</cp:coreProperties>
</file>