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Agosto/"/>
    </mc:Choice>
  </mc:AlternateContent>
  <xr:revisionPtr revIDLastSave="0" documentId="8_{52E9FFF2-3140-4CA4-8276-D6E3F83F7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'!$A$1:$M$117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3" l="1"/>
  <c r="L92" i="3"/>
  <c r="L84" i="3"/>
  <c r="L80" i="3"/>
  <c r="L77" i="3"/>
  <c r="M71" i="3"/>
  <c r="M70" i="3"/>
  <c r="M69" i="3"/>
  <c r="M68" i="3"/>
  <c r="M67" i="3"/>
  <c r="M66" i="3"/>
  <c r="M65" i="3"/>
  <c r="M64" i="3"/>
  <c r="M63" i="3"/>
  <c r="M61" i="3"/>
  <c r="M60" i="3"/>
  <c r="M59" i="3"/>
  <c r="M58" i="3"/>
  <c r="M57" i="3"/>
  <c r="M56" i="3"/>
  <c r="M53" i="3"/>
  <c r="M52" i="3"/>
  <c r="M51" i="3"/>
  <c r="M46" i="3" s="1"/>
  <c r="M50" i="3"/>
  <c r="M49" i="3"/>
  <c r="M48" i="3"/>
  <c r="M47" i="3"/>
  <c r="M45" i="3"/>
  <c r="M44" i="3"/>
  <c r="M43" i="3"/>
  <c r="M42" i="3"/>
  <c r="M41" i="3"/>
  <c r="M40" i="3"/>
  <c r="M39" i="3"/>
  <c r="M38" i="3"/>
  <c r="M37" i="3"/>
  <c r="M35" i="3"/>
  <c r="M34" i="3"/>
  <c r="M33" i="3"/>
  <c r="M32" i="3"/>
  <c r="M31" i="3"/>
  <c r="M30" i="3"/>
  <c r="M29" i="3"/>
  <c r="M28" i="3"/>
  <c r="M27" i="3"/>
  <c r="M25" i="3"/>
  <c r="M24" i="3"/>
  <c r="M23" i="3"/>
  <c r="M22" i="3"/>
  <c r="M21" i="3"/>
  <c r="L46" i="3"/>
  <c r="L45" i="3"/>
  <c r="L37" i="3"/>
  <c r="L34" i="3"/>
  <c r="L33" i="3"/>
  <c r="L30" i="3"/>
  <c r="L29" i="3"/>
  <c r="L28" i="3"/>
  <c r="L27" i="3"/>
  <c r="L62" i="3"/>
  <c r="L20" i="3"/>
  <c r="M83" i="3"/>
  <c r="M82" i="3"/>
  <c r="M81" i="3"/>
  <c r="M79" i="3"/>
  <c r="M78" i="3"/>
  <c r="M76" i="3"/>
  <c r="M75" i="3"/>
  <c r="M74" i="3"/>
  <c r="M73" i="3"/>
  <c r="K26" i="3"/>
  <c r="K92" i="3"/>
  <c r="J92" i="3"/>
  <c r="K80" i="3"/>
  <c r="K77" i="3"/>
  <c r="K72" i="3"/>
  <c r="K62" i="3"/>
  <c r="K46" i="3"/>
  <c r="K36" i="3"/>
  <c r="K20" i="3"/>
  <c r="D80" i="3"/>
  <c r="D77" i="3"/>
  <c r="D72" i="3"/>
  <c r="D62" i="3"/>
  <c r="D46" i="3"/>
  <c r="D36" i="3"/>
  <c r="D26" i="3"/>
  <c r="D20" i="3"/>
  <c r="J80" i="3"/>
  <c r="J77" i="3"/>
  <c r="J72" i="3"/>
  <c r="J62" i="3"/>
  <c r="J46" i="3"/>
  <c r="J36" i="3"/>
  <c r="J26" i="3"/>
  <c r="J20" i="3"/>
  <c r="I92" i="3"/>
  <c r="I80" i="3"/>
  <c r="I77" i="3"/>
  <c r="I72" i="3"/>
  <c r="I62" i="3"/>
  <c r="I46" i="3"/>
  <c r="I36" i="3"/>
  <c r="I26" i="3"/>
  <c r="I20" i="3"/>
  <c r="H20" i="3"/>
  <c r="H80" i="3"/>
  <c r="G80" i="3"/>
  <c r="H77" i="3"/>
  <c r="G77" i="3"/>
  <c r="H72" i="3"/>
  <c r="G72" i="3"/>
  <c r="H62" i="3"/>
  <c r="G62" i="3"/>
  <c r="H46" i="3"/>
  <c r="H36" i="3"/>
  <c r="H26" i="3"/>
  <c r="G20" i="3"/>
  <c r="G46" i="3"/>
  <c r="G36" i="3"/>
  <c r="G26" i="3"/>
  <c r="L36" i="3" l="1"/>
  <c r="L26" i="3"/>
  <c r="K84" i="3"/>
  <c r="K99" i="3" s="1"/>
  <c r="K19" i="3"/>
  <c r="D19" i="3"/>
  <c r="D84" i="3" s="1"/>
  <c r="J84" i="3"/>
  <c r="J99" i="3" s="1"/>
  <c r="J19" i="3"/>
  <c r="I84" i="3"/>
  <c r="I99" i="3" s="1"/>
  <c r="I19" i="3"/>
  <c r="H84" i="3"/>
  <c r="H99" i="3" s="1"/>
  <c r="H19" i="3"/>
  <c r="G84" i="3"/>
  <c r="G99" i="3" s="1"/>
  <c r="G19" i="3"/>
  <c r="F80" i="3"/>
  <c r="F77" i="3"/>
  <c r="F72" i="3"/>
  <c r="F62" i="3"/>
  <c r="F46" i="3"/>
  <c r="F26" i="3"/>
  <c r="F20" i="3"/>
  <c r="E62" i="3"/>
  <c r="E46" i="3"/>
  <c r="C80" i="3"/>
  <c r="C77" i="3"/>
  <c r="C72" i="3"/>
  <c r="C46" i="3"/>
  <c r="M55" i="3"/>
  <c r="L19" i="3" l="1"/>
  <c r="M62" i="3"/>
  <c r="F84" i="3"/>
  <c r="F99" i="3" s="1"/>
  <c r="F19" i="3"/>
  <c r="M36" i="3"/>
  <c r="M26" i="3"/>
  <c r="M92" i="3" l="1"/>
  <c r="M91" i="3"/>
  <c r="M90" i="3"/>
  <c r="M89" i="3"/>
  <c r="M88" i="3"/>
  <c r="M87" i="3"/>
  <c r="M72" i="3" l="1"/>
  <c r="C62" i="3" l="1"/>
  <c r="C36" i="3"/>
  <c r="C26" i="3"/>
  <c r="C20" i="3"/>
  <c r="C19" i="3" l="1"/>
  <c r="C84" i="3" s="1"/>
  <c r="C99" i="3" s="1"/>
  <c r="D99" i="3"/>
  <c r="E80" i="3"/>
  <c r="M80" i="3" s="1"/>
  <c r="E36" i="3"/>
  <c r="E26" i="3"/>
  <c r="E20" i="3"/>
  <c r="E72" i="3"/>
  <c r="E77" i="3"/>
  <c r="M77" i="3" s="1"/>
  <c r="E19" i="3" l="1"/>
  <c r="E84" i="3" l="1"/>
  <c r="E99" i="3" s="1"/>
  <c r="M20" i="3"/>
  <c r="M84" i="3" s="1"/>
  <c r="M99" i="3" s="1"/>
  <c r="M19" i="3" l="1"/>
</calcChain>
</file>

<file path=xl/sharedStrings.xml><?xml version="1.0" encoding="utf-8"?>
<sst xmlns="http://schemas.openxmlformats.org/spreadsheetml/2006/main" count="105" uniqueCount="105">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</sst>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2286001</xdr:colOff>
      <xdr:row>0</xdr:row>
      <xdr:rowOff>142875</xdr:rowOff>
    </xdr:from>
    <xdr:to>
      <xdr:col>7</xdr:col>
      <xdr:colOff>333375</xdr:colOff>
      <xdr:row>10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286001" y="14287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457200</xdr:colOff>
      <xdr:row>107</xdr:row>
      <xdr:rowOff>38100</xdr:rowOff>
    </xdr:from>
    <xdr:to>
      <xdr:col>7</xdr:col>
      <xdr:colOff>409575</xdr:colOff>
      <xdr:row>116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9822775"/>
          <a:ext cx="6191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117"/>
  <sheetViews>
    <sheetView showGridLines="0" tabSelected="1" zoomScaleNormal="100" zoomScaleSheetLayoutView="77" workbookViewId="0">
      <selection activeCell="L1" sqref="L1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3" width="17" customWidth="1"/>
    <col min="14" max="14" width="13.140625" bestFit="1" customWidth="1"/>
    <col min="15" max="15" width="96.7109375" bestFit="1" customWidth="1"/>
    <col min="16" max="16" width="10.85546875" bestFit="1" customWidth="1"/>
    <col min="17" max="24" width="6" bestFit="1" customWidth="1"/>
    <col min="25" max="26" width="7" bestFit="1" customWidth="1"/>
  </cols>
  <sheetData>
    <row r="2" spans="1:15" x14ac:dyDescent="0.25">
      <c r="A2" t="s">
        <v>79</v>
      </c>
    </row>
    <row r="11" spans="1:15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"/>
    </row>
    <row r="12" spans="1:15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2"/>
    </row>
    <row r="13" spans="1:15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2"/>
    </row>
    <row r="14" spans="1:15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2"/>
    </row>
    <row r="15" spans="1:15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2"/>
    </row>
    <row r="16" spans="1:15" ht="15" customHeight="1" thickBot="1" x14ac:dyDescent="0.3">
      <c r="A16" s="13"/>
      <c r="B16" s="13"/>
      <c r="C16" s="13"/>
      <c r="D16" s="13"/>
      <c r="E16" s="81" t="s">
        <v>95</v>
      </c>
      <c r="F16" s="82"/>
      <c r="G16" s="82"/>
      <c r="H16" s="82"/>
      <c r="I16" s="82"/>
      <c r="J16" s="82"/>
      <c r="K16" s="82"/>
      <c r="L16" s="82"/>
      <c r="M16" s="83"/>
      <c r="O16" s="2"/>
    </row>
    <row r="17" spans="1:26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103</v>
      </c>
      <c r="L17" s="47" t="s">
        <v>104</v>
      </c>
      <c r="M17" s="47" t="s">
        <v>84</v>
      </c>
      <c r="Y17" s="5"/>
      <c r="Z17" s="5"/>
    </row>
    <row r="18" spans="1:26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5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thickBot="1" x14ac:dyDescent="0.3">
      <c r="A19" s="18" t="s">
        <v>3</v>
      </c>
      <c r="B19" s="41"/>
      <c r="C19" s="58">
        <f>+C20+C26+C36+C46+C62+C72</f>
        <v>334176821</v>
      </c>
      <c r="D19" s="58">
        <f>+D20+D26+D36+D46+D62+D72</f>
        <v>420676821</v>
      </c>
      <c r="E19" s="59">
        <f t="shared" ref="E19:M19" si="0">+E20+E26+E36+E46+E62+E72</f>
        <v>15107975.369999999</v>
      </c>
      <c r="F19" s="59">
        <f t="shared" si="0"/>
        <v>16477843.060000001</v>
      </c>
      <c r="G19" s="59">
        <f t="shared" si="0"/>
        <v>17431851.889999997</v>
      </c>
      <c r="H19" s="59">
        <f t="shared" si="0"/>
        <v>20426382.010000002</v>
      </c>
      <c r="I19" s="59">
        <f t="shared" si="0"/>
        <v>33361557.640000001</v>
      </c>
      <c r="J19" s="59">
        <f t="shared" si="0"/>
        <v>26176695.149999999</v>
      </c>
      <c r="K19" s="59">
        <f t="shared" si="0"/>
        <v>16936392.210000001</v>
      </c>
      <c r="L19" s="59">
        <f t="shared" si="0"/>
        <v>22908456.420000002</v>
      </c>
      <c r="M19" s="59">
        <f t="shared" si="0"/>
        <v>168860193.75</v>
      </c>
      <c r="N19" s="5"/>
      <c r="O19" s="5"/>
      <c r="Q19" s="4"/>
    </row>
    <row r="20" spans="1:26" ht="27" customHeight="1" thickBot="1" x14ac:dyDescent="0.3">
      <c r="A20" s="19" t="s">
        <v>91</v>
      </c>
      <c r="B20" s="32"/>
      <c r="C20" s="49">
        <f>+C21+C22+C23+C24+C25</f>
        <v>219753341</v>
      </c>
      <c r="D20" s="49">
        <f>+D21+D22+D23+D24+D25</f>
        <v>219753341</v>
      </c>
      <c r="E20" s="61">
        <f t="shared" ref="E20:M20" si="1">SUM(E21:E25)</f>
        <v>14010957.189999999</v>
      </c>
      <c r="F20" s="61">
        <f t="shared" si="1"/>
        <v>14143042.58</v>
      </c>
      <c r="G20" s="61">
        <f t="shared" si="1"/>
        <v>14137466.1</v>
      </c>
      <c r="H20" s="61">
        <f t="shared" si="1"/>
        <v>14782899.950000001</v>
      </c>
      <c r="I20" s="61">
        <f t="shared" si="1"/>
        <v>26235705.990000002</v>
      </c>
      <c r="J20" s="61">
        <f t="shared" si="1"/>
        <v>14372542.08</v>
      </c>
      <c r="K20" s="61">
        <f t="shared" si="1"/>
        <v>13899875.529999999</v>
      </c>
      <c r="L20" s="61">
        <f t="shared" si="1"/>
        <v>13826279.059999999</v>
      </c>
      <c r="M20" s="61">
        <f t="shared" si="1"/>
        <v>125408768.47999999</v>
      </c>
      <c r="O20" s="11"/>
      <c r="Q20" s="4"/>
    </row>
    <row r="21" spans="1:26" x14ac:dyDescent="0.25">
      <c r="A21" s="20" t="s">
        <v>4</v>
      </c>
      <c r="B21" s="32"/>
      <c r="C21" s="50">
        <v>161659333</v>
      </c>
      <c r="D21" s="50">
        <v>161359333</v>
      </c>
      <c r="E21" s="60">
        <v>11987000</v>
      </c>
      <c r="F21" s="60">
        <v>12117133.82</v>
      </c>
      <c r="G21" s="60">
        <v>12095333.33</v>
      </c>
      <c r="H21" s="60">
        <v>12650195.390000001</v>
      </c>
      <c r="I21" s="60">
        <v>12573000</v>
      </c>
      <c r="J21" s="60">
        <v>12348000</v>
      </c>
      <c r="K21" s="60">
        <v>11900648.949999999</v>
      </c>
      <c r="L21" s="60">
        <v>11802282.68</v>
      </c>
      <c r="M21" s="53">
        <f>SUM(E21:L21)</f>
        <v>97473594.169999987</v>
      </c>
    </row>
    <row r="22" spans="1:26" x14ac:dyDescent="0.25">
      <c r="A22" s="20" t="s">
        <v>5</v>
      </c>
      <c r="C22" s="48">
        <v>32220666</v>
      </c>
      <c r="D22" s="48">
        <v>32520666</v>
      </c>
      <c r="E22" s="54">
        <v>225000</v>
      </c>
      <c r="F22" s="54">
        <v>225000</v>
      </c>
      <c r="G22" s="54">
        <v>225000</v>
      </c>
      <c r="H22" s="54">
        <v>225000</v>
      </c>
      <c r="I22" s="54">
        <v>11774638.890000001</v>
      </c>
      <c r="J22" s="54">
        <v>185500</v>
      </c>
      <c r="K22" s="54">
        <v>190000</v>
      </c>
      <c r="L22" s="54">
        <v>190000</v>
      </c>
      <c r="M22" s="53">
        <f>SUM(E22:L22)</f>
        <v>13240138.890000001</v>
      </c>
    </row>
    <row r="23" spans="1:26" ht="18.75" customHeight="1" x14ac:dyDescent="0.25">
      <c r="A23" s="22" t="s">
        <v>6</v>
      </c>
      <c r="C23" s="48">
        <v>0</v>
      </c>
      <c r="D23" s="48">
        <v>0</v>
      </c>
      <c r="E23" s="54">
        <v>0</v>
      </c>
      <c r="F23" s="54"/>
      <c r="G23" s="54"/>
      <c r="H23" s="54"/>
      <c r="I23" s="54"/>
      <c r="J23" s="54"/>
      <c r="K23" s="54"/>
      <c r="L23" s="54"/>
      <c r="M23" s="53">
        <f>SUM(E23:L23)</f>
        <v>0</v>
      </c>
    </row>
    <row r="24" spans="1:26" s="12" customFormat="1" ht="18" customHeight="1" x14ac:dyDescent="0.25">
      <c r="A24" s="23" t="s">
        <v>7</v>
      </c>
      <c r="C24" s="48"/>
      <c r="D24" s="48"/>
      <c r="E24" s="54"/>
      <c r="F24" s="54"/>
      <c r="G24" s="54"/>
      <c r="H24" s="54"/>
      <c r="I24" s="54"/>
      <c r="J24" s="54"/>
      <c r="K24" s="54"/>
      <c r="L24" s="54"/>
      <c r="M24" s="53">
        <f>SUM(E24:L24)</f>
        <v>0</v>
      </c>
    </row>
    <row r="25" spans="1:26" ht="15.75" thickBot="1" x14ac:dyDescent="0.3">
      <c r="A25" s="24" t="s">
        <v>8</v>
      </c>
      <c r="B25" s="21"/>
      <c r="C25" s="63">
        <v>25873342</v>
      </c>
      <c r="D25" s="63">
        <v>25873342</v>
      </c>
      <c r="E25" s="9">
        <v>1798957.19</v>
      </c>
      <c r="F25" s="9">
        <v>1800908.76</v>
      </c>
      <c r="G25" s="9">
        <v>1817132.77</v>
      </c>
      <c r="H25" s="9">
        <v>1907704.56</v>
      </c>
      <c r="I25" s="9">
        <v>1888067.1</v>
      </c>
      <c r="J25" s="9">
        <v>1839042.08</v>
      </c>
      <c r="K25" s="9">
        <v>1809226.58</v>
      </c>
      <c r="L25" s="9">
        <v>1833996.38</v>
      </c>
      <c r="M25" s="53">
        <f>SUM(E25:L25)</f>
        <v>14695035.420000002</v>
      </c>
    </row>
    <row r="26" spans="1:26" ht="15.75" thickBot="1" x14ac:dyDescent="0.3">
      <c r="A26" s="19" t="s">
        <v>9</v>
      </c>
      <c r="B26" s="21"/>
      <c r="C26" s="49">
        <f>SUM(C27:C35)</f>
        <v>87046254</v>
      </c>
      <c r="D26" s="49">
        <f>SUM(D27:D35)</f>
        <v>166796254</v>
      </c>
      <c r="E26" s="79">
        <f t="shared" ref="E26:L26" si="2">SUM(E27:E35)</f>
        <v>1079852.18</v>
      </c>
      <c r="F26" s="79">
        <f t="shared" si="2"/>
        <v>2314800.4800000004</v>
      </c>
      <c r="G26" s="79">
        <f t="shared" si="2"/>
        <v>3011579.46</v>
      </c>
      <c r="H26" s="79">
        <f t="shared" si="2"/>
        <v>5093406.78</v>
      </c>
      <c r="I26" s="79">
        <f t="shared" si="2"/>
        <v>4574065.87</v>
      </c>
      <c r="J26" s="79">
        <f t="shared" si="2"/>
        <v>4039867.96</v>
      </c>
      <c r="K26" s="79">
        <f t="shared" si="2"/>
        <v>3122128.45</v>
      </c>
      <c r="L26" s="79">
        <f t="shared" si="2"/>
        <v>4160702.26</v>
      </c>
      <c r="M26" s="62">
        <f>SUM(M27:M35)</f>
        <v>27396403.440000005</v>
      </c>
      <c r="O26" s="11"/>
    </row>
    <row r="27" spans="1:26" x14ac:dyDescent="0.25">
      <c r="A27" s="20" t="s">
        <v>10</v>
      </c>
      <c r="B27" s="21"/>
      <c r="C27" s="50">
        <v>9866000</v>
      </c>
      <c r="D27" s="50">
        <v>9866000</v>
      </c>
      <c r="E27" s="37">
        <v>641153.53</v>
      </c>
      <c r="F27" s="37">
        <v>633698.93000000005</v>
      </c>
      <c r="G27" s="37">
        <v>621788.65</v>
      </c>
      <c r="H27" s="37">
        <v>663467.46</v>
      </c>
      <c r="I27" s="37">
        <v>662030.26</v>
      </c>
      <c r="J27" s="37">
        <v>680103.32</v>
      </c>
      <c r="K27" s="37">
        <v>400336.74</v>
      </c>
      <c r="L27" s="37">
        <f>967439.19-1005</f>
        <v>966434.19</v>
      </c>
      <c r="M27" s="53">
        <f t="shared" ref="M27:M53" si="3">SUM(E27:L27)</f>
        <v>5269013.08</v>
      </c>
      <c r="O27" s="11"/>
    </row>
    <row r="28" spans="1:26" x14ac:dyDescent="0.25">
      <c r="A28" s="22" t="s">
        <v>11</v>
      </c>
      <c r="B28" s="21"/>
      <c r="C28" s="48">
        <v>9416650</v>
      </c>
      <c r="D28" s="48">
        <v>9416650</v>
      </c>
      <c r="E28" s="54">
        <v>0</v>
      </c>
      <c r="F28" s="54"/>
      <c r="G28" s="54">
        <v>928308.69</v>
      </c>
      <c r="H28" s="54">
        <v>72281.850000000006</v>
      </c>
      <c r="I28" s="54">
        <v>12358.33</v>
      </c>
      <c r="J28" s="54">
        <v>1055813.33</v>
      </c>
      <c r="K28" s="54">
        <v>425584.29</v>
      </c>
      <c r="L28" s="54">
        <f>436477.93-2305</f>
        <v>434172.93</v>
      </c>
      <c r="M28" s="53">
        <f t="shared" si="3"/>
        <v>2928519.42</v>
      </c>
    </row>
    <row r="29" spans="1:26" x14ac:dyDescent="0.25">
      <c r="A29" s="20" t="s">
        <v>12</v>
      </c>
      <c r="B29" s="21"/>
      <c r="C29" s="48">
        <v>7137258</v>
      </c>
      <c r="D29" s="48">
        <v>7137258</v>
      </c>
      <c r="E29" s="54">
        <v>143052</v>
      </c>
      <c r="F29" s="54">
        <v>315304.84999999998</v>
      </c>
      <c r="G29" s="54">
        <v>458727.24</v>
      </c>
      <c r="H29" s="54">
        <v>828729.19</v>
      </c>
      <c r="I29" s="54">
        <v>68696.41</v>
      </c>
      <c r="J29" s="54">
        <v>172661.69</v>
      </c>
      <c r="K29" s="54">
        <v>495047.3</v>
      </c>
      <c r="L29" s="54">
        <f>1331674.3-225000</f>
        <v>1106674.3</v>
      </c>
      <c r="M29" s="53">
        <f t="shared" si="3"/>
        <v>3588892.9799999995</v>
      </c>
    </row>
    <row r="30" spans="1:26" ht="18" customHeight="1" x14ac:dyDescent="0.25">
      <c r="A30" s="20" t="s">
        <v>13</v>
      </c>
      <c r="B30" s="21"/>
      <c r="C30" s="48">
        <v>2880680</v>
      </c>
      <c r="D30" s="48">
        <v>5380680</v>
      </c>
      <c r="E30" s="54">
        <v>0</v>
      </c>
      <c r="F30" s="54">
        <v>111081.84</v>
      </c>
      <c r="G30" s="54">
        <v>179702.73</v>
      </c>
      <c r="H30" s="54">
        <v>0</v>
      </c>
      <c r="I30" s="54">
        <v>1256797.08</v>
      </c>
      <c r="J30" s="54">
        <v>324858.2</v>
      </c>
      <c r="K30" s="54">
        <v>10730</v>
      </c>
      <c r="L30" s="54">
        <f>74069.02-K30</f>
        <v>63339.020000000004</v>
      </c>
      <c r="M30" s="53">
        <f t="shared" si="3"/>
        <v>1946508.87</v>
      </c>
      <c r="O30" s="11"/>
    </row>
    <row r="31" spans="1:26" x14ac:dyDescent="0.25">
      <c r="A31" s="20" t="s">
        <v>14</v>
      </c>
      <c r="B31" s="21"/>
      <c r="C31" s="48">
        <v>15281114</v>
      </c>
      <c r="D31" s="48">
        <v>8798614</v>
      </c>
      <c r="E31" s="54"/>
      <c r="F31" s="54">
        <v>32252.52</v>
      </c>
      <c r="G31" s="54">
        <v>32252.52</v>
      </c>
      <c r="H31" s="54">
        <v>33039.160000000003</v>
      </c>
      <c r="I31" s="54">
        <v>918102.44</v>
      </c>
      <c r="J31" s="54">
        <v>492141.05</v>
      </c>
      <c r="K31" s="54">
        <v>502084.07</v>
      </c>
      <c r="L31" s="54">
        <v>-646107.64</v>
      </c>
      <c r="M31" s="53">
        <f t="shared" si="3"/>
        <v>1363764.12</v>
      </c>
    </row>
    <row r="32" spans="1:26" x14ac:dyDescent="0.25">
      <c r="A32" s="20" t="s">
        <v>15</v>
      </c>
      <c r="B32" s="21"/>
      <c r="C32" s="48">
        <v>1624176</v>
      </c>
      <c r="D32" s="48">
        <v>2394176</v>
      </c>
      <c r="E32" s="54">
        <v>83115.5</v>
      </c>
      <c r="F32" s="54">
        <v>86169.600000000006</v>
      </c>
      <c r="G32" s="54">
        <v>96327.7</v>
      </c>
      <c r="H32" s="54">
        <v>1179439.27</v>
      </c>
      <c r="I32" s="54">
        <v>128985.9</v>
      </c>
      <c r="J32" s="54">
        <v>66862.7</v>
      </c>
      <c r="K32" s="54">
        <v>204407.51</v>
      </c>
      <c r="L32" s="54">
        <v>97110.7</v>
      </c>
      <c r="M32" s="53">
        <f t="shared" si="3"/>
        <v>1942418.88</v>
      </c>
    </row>
    <row r="33" spans="1:16" ht="45" x14ac:dyDescent="0.25">
      <c r="A33" s="20" t="s">
        <v>16</v>
      </c>
      <c r="B33" s="21"/>
      <c r="C33" s="48">
        <v>2722600</v>
      </c>
      <c r="D33" s="48">
        <v>2722600</v>
      </c>
      <c r="E33" s="80"/>
      <c r="F33" s="54">
        <v>30000</v>
      </c>
      <c r="G33" s="54">
        <v>91869.57</v>
      </c>
      <c r="H33" s="54">
        <v>154240</v>
      </c>
      <c r="I33" s="54">
        <v>165660.04</v>
      </c>
      <c r="J33" s="54">
        <v>205947.6</v>
      </c>
      <c r="K33" s="54">
        <v>82518.8</v>
      </c>
      <c r="L33" s="54">
        <f>56960-7445</f>
        <v>49515</v>
      </c>
      <c r="M33" s="53">
        <f t="shared" si="3"/>
        <v>779751.01</v>
      </c>
    </row>
    <row r="34" spans="1:16" ht="30" x14ac:dyDescent="0.25">
      <c r="A34" s="20" t="s">
        <v>17</v>
      </c>
      <c r="B34" s="21"/>
      <c r="C34" s="48">
        <v>23715388</v>
      </c>
      <c r="D34" s="48">
        <v>79416888</v>
      </c>
      <c r="E34" s="54">
        <v>212531.15</v>
      </c>
      <c r="F34" s="54">
        <v>1106292.74</v>
      </c>
      <c r="G34" s="54">
        <v>602602.36</v>
      </c>
      <c r="H34" s="54">
        <v>1112665.6100000001</v>
      </c>
      <c r="I34" s="54">
        <v>829501.4</v>
      </c>
      <c r="J34" s="54">
        <v>302854.34999999998</v>
      </c>
      <c r="K34" s="54">
        <v>311473.74</v>
      </c>
      <c r="L34" s="54">
        <f>984416.96-6017.9</f>
        <v>978399.05999999994</v>
      </c>
      <c r="M34" s="53">
        <f t="shared" si="3"/>
        <v>5456320.4100000001</v>
      </c>
      <c r="O34" s="11"/>
    </row>
    <row r="35" spans="1:16" ht="15.75" thickBot="1" x14ac:dyDescent="0.3">
      <c r="A35" s="22" t="s">
        <v>18</v>
      </c>
      <c r="B35" s="21"/>
      <c r="C35" s="55">
        <v>14402388</v>
      </c>
      <c r="D35" s="55">
        <v>41663388</v>
      </c>
      <c r="E35" s="42">
        <v>0</v>
      </c>
      <c r="F35" s="42"/>
      <c r="G35" s="42"/>
      <c r="H35" s="42">
        <v>1049544.24</v>
      </c>
      <c r="I35" s="42">
        <v>531934.01</v>
      </c>
      <c r="J35" s="42">
        <v>738625.72</v>
      </c>
      <c r="K35" s="42">
        <v>689946</v>
      </c>
      <c r="L35" s="42">
        <v>1111164.7</v>
      </c>
      <c r="M35" s="53">
        <f t="shared" si="3"/>
        <v>4121214.67</v>
      </c>
    </row>
    <row r="36" spans="1:16" ht="27" customHeight="1" thickBot="1" x14ac:dyDescent="0.3">
      <c r="A36" s="19" t="s">
        <v>19</v>
      </c>
      <c r="B36" s="21"/>
      <c r="C36" s="49">
        <f t="shared" ref="C36:L36" si="4">SUM(C37:C45)</f>
        <v>17990793</v>
      </c>
      <c r="D36" s="49">
        <f t="shared" si="4"/>
        <v>19740793</v>
      </c>
      <c r="E36" s="64">
        <f t="shared" si="4"/>
        <v>0</v>
      </c>
      <c r="F36" s="64">
        <v>0</v>
      </c>
      <c r="G36" s="64">
        <f t="shared" si="4"/>
        <v>133473</v>
      </c>
      <c r="H36" s="64">
        <f t="shared" si="4"/>
        <v>63432</v>
      </c>
      <c r="I36" s="64">
        <f t="shared" si="4"/>
        <v>2166628.64</v>
      </c>
      <c r="J36" s="64">
        <f t="shared" si="4"/>
        <v>189175.11</v>
      </c>
      <c r="K36" s="64">
        <f t="shared" si="4"/>
        <v>2695809.33</v>
      </c>
      <c r="L36" s="64">
        <f t="shared" si="4"/>
        <v>1767938</v>
      </c>
      <c r="M36" s="62">
        <f>SUM(M37:M45)</f>
        <v>7049496.0800000001</v>
      </c>
      <c r="P36" s="11"/>
    </row>
    <row r="37" spans="1:16" x14ac:dyDescent="0.25">
      <c r="A37" s="22" t="s">
        <v>20</v>
      </c>
      <c r="B37" s="21"/>
      <c r="C37" s="50">
        <v>509000</v>
      </c>
      <c r="D37" s="50">
        <v>510200</v>
      </c>
      <c r="E37" s="37">
        <v>0</v>
      </c>
      <c r="F37" s="37">
        <v>33040</v>
      </c>
      <c r="G37" s="37">
        <v>6741</v>
      </c>
      <c r="H37" s="37">
        <v>10332</v>
      </c>
      <c r="I37" s="37">
        <v>16966</v>
      </c>
      <c r="J37" s="37">
        <v>95438.85</v>
      </c>
      <c r="K37" s="37">
        <v>49636</v>
      </c>
      <c r="L37" s="37">
        <f>38970-31032</f>
        <v>7938</v>
      </c>
      <c r="M37" s="53">
        <f t="shared" si="3"/>
        <v>220091.85</v>
      </c>
    </row>
    <row r="38" spans="1:16" x14ac:dyDescent="0.25">
      <c r="A38" s="20" t="s">
        <v>21</v>
      </c>
      <c r="B38" s="21"/>
      <c r="C38" s="48">
        <v>432000</v>
      </c>
      <c r="D38" s="48">
        <v>432000</v>
      </c>
      <c r="E38" s="54">
        <v>0</v>
      </c>
      <c r="F38" s="54"/>
      <c r="G38" s="54"/>
      <c r="H38" s="54"/>
      <c r="I38" s="54"/>
      <c r="J38" s="54"/>
      <c r="K38" s="54"/>
      <c r="L38" s="54"/>
      <c r="M38" s="53">
        <f t="shared" si="3"/>
        <v>0</v>
      </c>
    </row>
    <row r="39" spans="1:16" x14ac:dyDescent="0.25">
      <c r="A39" s="22" t="s">
        <v>22</v>
      </c>
      <c r="B39" s="21"/>
      <c r="C39" s="48">
        <v>544692</v>
      </c>
      <c r="D39" s="48">
        <v>534992</v>
      </c>
      <c r="E39" s="54">
        <v>0</v>
      </c>
      <c r="F39" s="54"/>
      <c r="G39" s="54"/>
      <c r="H39" s="54"/>
      <c r="I39" s="54">
        <v>96829.86</v>
      </c>
      <c r="J39" s="54">
        <v>72767.649999999994</v>
      </c>
      <c r="K39" s="54">
        <v>3272.08</v>
      </c>
      <c r="L39" s="54"/>
      <c r="M39" s="53">
        <f t="shared" si="3"/>
        <v>172869.59</v>
      </c>
    </row>
    <row r="40" spans="1:16" x14ac:dyDescent="0.25">
      <c r="A40" s="20" t="s">
        <v>23</v>
      </c>
      <c r="B40" s="21"/>
      <c r="C40" s="48">
        <v>200000</v>
      </c>
      <c r="D40" s="48">
        <v>186500</v>
      </c>
      <c r="E40" s="54">
        <v>0</v>
      </c>
      <c r="F40" s="54"/>
      <c r="G40" s="54"/>
      <c r="H40" s="54"/>
      <c r="I40" s="54">
        <v>80505.740000000005</v>
      </c>
      <c r="J40" s="54">
        <v>0</v>
      </c>
      <c r="K40" s="54">
        <v>2100</v>
      </c>
      <c r="L40" s="54"/>
      <c r="M40" s="53">
        <f t="shared" si="3"/>
        <v>82605.740000000005</v>
      </c>
    </row>
    <row r="41" spans="1:16" x14ac:dyDescent="0.25">
      <c r="A41" s="22" t="s">
        <v>24</v>
      </c>
      <c r="B41" s="21"/>
      <c r="C41" s="48">
        <v>384000</v>
      </c>
      <c r="D41" s="48">
        <v>384000</v>
      </c>
      <c r="E41" s="54">
        <v>0</v>
      </c>
      <c r="F41" s="54"/>
      <c r="G41" s="54">
        <v>126732</v>
      </c>
      <c r="H41" s="54"/>
      <c r="I41" s="54"/>
      <c r="J41" s="54">
        <v>0</v>
      </c>
      <c r="K41" s="54">
        <v>12167</v>
      </c>
      <c r="L41" s="54"/>
      <c r="M41" s="53">
        <f t="shared" si="3"/>
        <v>138899</v>
      </c>
    </row>
    <row r="42" spans="1:16" ht="30" x14ac:dyDescent="0.25">
      <c r="A42" s="33" t="s">
        <v>25</v>
      </c>
      <c r="B42" s="34"/>
      <c r="C42" s="48">
        <v>192000</v>
      </c>
      <c r="D42" s="48">
        <v>193500</v>
      </c>
      <c r="E42" s="54">
        <v>0</v>
      </c>
      <c r="F42" s="54"/>
      <c r="G42" s="54"/>
      <c r="H42" s="54"/>
      <c r="I42" s="54"/>
      <c r="J42" s="54"/>
      <c r="K42" s="54">
        <v>6339</v>
      </c>
      <c r="L42" s="54"/>
      <c r="M42" s="53">
        <f t="shared" si="3"/>
        <v>6339</v>
      </c>
      <c r="O42" s="11"/>
    </row>
    <row r="43" spans="1:16" ht="30" x14ac:dyDescent="0.25">
      <c r="A43" s="39" t="s">
        <v>26</v>
      </c>
      <c r="B43" s="40"/>
      <c r="C43" s="48">
        <v>8176000</v>
      </c>
      <c r="D43" s="48">
        <v>7406000</v>
      </c>
      <c r="E43" s="54">
        <v>0</v>
      </c>
      <c r="F43" s="54"/>
      <c r="G43" s="54"/>
      <c r="H43" s="54"/>
      <c r="I43" s="54">
        <v>43855</v>
      </c>
      <c r="J43" s="54"/>
      <c r="K43" s="54">
        <v>2598865</v>
      </c>
      <c r="L43" s="54"/>
      <c r="M43" s="53">
        <f t="shared" si="3"/>
        <v>2642720</v>
      </c>
      <c r="N43" s="11"/>
    </row>
    <row r="44" spans="1:16" ht="45" x14ac:dyDescent="0.25">
      <c r="A44" s="20" t="s">
        <v>27</v>
      </c>
      <c r="B44" s="21"/>
      <c r="C44" s="48">
        <v>0</v>
      </c>
      <c r="D44" s="48">
        <v>0</v>
      </c>
      <c r="E44" s="54">
        <v>0</v>
      </c>
      <c r="F44" s="54"/>
      <c r="G44" s="54"/>
      <c r="H44" s="54"/>
      <c r="I44" s="54"/>
      <c r="J44" s="54"/>
      <c r="K44" s="54"/>
      <c r="L44" s="54"/>
      <c r="M44" s="53">
        <f t="shared" si="3"/>
        <v>0</v>
      </c>
    </row>
    <row r="45" spans="1:16" ht="27" customHeight="1" thickBot="1" x14ac:dyDescent="0.3">
      <c r="A45" s="20" t="s">
        <v>28</v>
      </c>
      <c r="B45" s="21"/>
      <c r="C45" s="63">
        <v>7553101</v>
      </c>
      <c r="D45" s="63">
        <v>10093601</v>
      </c>
      <c r="E45" s="7">
        <v>0</v>
      </c>
      <c r="F45" s="7"/>
      <c r="G45" s="7"/>
      <c r="H45" s="7">
        <v>53100</v>
      </c>
      <c r="I45" s="7">
        <v>1928472.04</v>
      </c>
      <c r="J45" s="7">
        <v>20968.61</v>
      </c>
      <c r="K45" s="7">
        <v>23430.25</v>
      </c>
      <c r="L45" s="7">
        <f>1766000-6000</f>
        <v>1760000</v>
      </c>
      <c r="M45" s="53">
        <f t="shared" si="3"/>
        <v>3785970.9000000004</v>
      </c>
    </row>
    <row r="46" spans="1:16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>
        <f>SUM(D47:D53)</f>
        <v>5845000</v>
      </c>
      <c r="E46" s="49">
        <f t="shared" ref="E46:L46" si="5">SUM(E47:E53)</f>
        <v>17166</v>
      </c>
      <c r="F46" s="49">
        <f t="shared" si="5"/>
        <v>20000</v>
      </c>
      <c r="G46" s="49">
        <f t="shared" si="5"/>
        <v>149333.32999999999</v>
      </c>
      <c r="H46" s="49">
        <f t="shared" si="5"/>
        <v>486643.28</v>
      </c>
      <c r="I46" s="49">
        <f t="shared" si="5"/>
        <v>219508.74</v>
      </c>
      <c r="J46" s="49">
        <f t="shared" si="5"/>
        <v>2961110</v>
      </c>
      <c r="K46" s="49">
        <f t="shared" si="5"/>
        <v>-2931110</v>
      </c>
      <c r="L46" s="49">
        <f t="shared" si="5"/>
        <v>2983800</v>
      </c>
      <c r="M46" s="49">
        <f>SUM(M47:M53)</f>
        <v>3906451.35</v>
      </c>
    </row>
    <row r="47" spans="1:16" ht="30" x14ac:dyDescent="0.25">
      <c r="A47" s="20" t="s">
        <v>30</v>
      </c>
      <c r="B47" s="21"/>
      <c r="C47" s="50">
        <v>2845000</v>
      </c>
      <c r="D47" s="50">
        <v>2725000</v>
      </c>
      <c r="E47" s="37">
        <v>17166</v>
      </c>
      <c r="F47" s="37">
        <v>0</v>
      </c>
      <c r="G47" s="37">
        <v>149333.32999999999</v>
      </c>
      <c r="H47" s="37">
        <v>466643.28</v>
      </c>
      <c r="I47" s="37">
        <v>219508.74</v>
      </c>
      <c r="J47" s="37"/>
      <c r="K47" s="37"/>
      <c r="L47" s="37"/>
      <c r="M47" s="53">
        <f t="shared" si="3"/>
        <v>852651.35</v>
      </c>
    </row>
    <row r="48" spans="1:16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4"/>
      <c r="I48" s="54"/>
      <c r="J48" s="54"/>
      <c r="K48" s="54"/>
      <c r="L48" s="54"/>
      <c r="M48" s="53">
        <f t="shared" si="3"/>
        <v>0</v>
      </c>
    </row>
    <row r="49" spans="1:16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3">
        <f t="shared" si="3"/>
        <v>0</v>
      </c>
    </row>
    <row r="50" spans="1:16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4"/>
      <c r="I50" s="54"/>
      <c r="J50" s="54"/>
      <c r="K50" s="54"/>
      <c r="L50" s="54"/>
      <c r="M50" s="53">
        <f t="shared" si="3"/>
        <v>0</v>
      </c>
    </row>
    <row r="51" spans="1:16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4"/>
      <c r="I51" s="54"/>
      <c r="J51" s="54"/>
      <c r="K51" s="54"/>
      <c r="L51" s="54"/>
      <c r="M51" s="53">
        <f t="shared" si="3"/>
        <v>0</v>
      </c>
    </row>
    <row r="52" spans="1:16" ht="30" x14ac:dyDescent="0.25">
      <c r="A52" s="20" t="s">
        <v>35</v>
      </c>
      <c r="B52" s="21"/>
      <c r="C52" s="48">
        <v>3000000</v>
      </c>
      <c r="D52" s="48">
        <v>3000000</v>
      </c>
      <c r="E52" s="54">
        <v>0</v>
      </c>
      <c r="F52" s="54">
        <v>0</v>
      </c>
      <c r="G52" s="54"/>
      <c r="H52" s="54"/>
      <c r="I52" s="54"/>
      <c r="J52" s="54">
        <v>2961110</v>
      </c>
      <c r="K52" s="54">
        <v>-2961110</v>
      </c>
      <c r="L52" s="54">
        <v>2973800</v>
      </c>
      <c r="M52" s="53">
        <f t="shared" si="3"/>
        <v>2973800</v>
      </c>
    </row>
    <row r="53" spans="1:16" ht="30.75" thickBot="1" x14ac:dyDescent="0.3">
      <c r="A53" s="20" t="s">
        <v>36</v>
      </c>
      <c r="B53" s="21"/>
      <c r="C53" s="63"/>
      <c r="D53" s="7">
        <v>120000</v>
      </c>
      <c r="E53" s="7">
        <v>0</v>
      </c>
      <c r="F53" s="7">
        <v>20000</v>
      </c>
      <c r="G53" s="7"/>
      <c r="H53" s="7">
        <v>20000</v>
      </c>
      <c r="I53" s="7"/>
      <c r="J53" s="7"/>
      <c r="K53" s="7">
        <v>30000</v>
      </c>
      <c r="L53" s="7">
        <v>10000</v>
      </c>
      <c r="M53" s="53">
        <f t="shared" si="3"/>
        <v>80000</v>
      </c>
    </row>
    <row r="54" spans="1:16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6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/>
      <c r="M55" s="53">
        <f t="shared" ref="M55" si="6">SUM(E55:E55)</f>
        <v>0</v>
      </c>
    </row>
    <row r="56" spans="1:16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/>
      <c r="M56" s="53">
        <f t="shared" ref="M56:M71" si="7">SUM(E56:L56)</f>
        <v>0</v>
      </c>
    </row>
    <row r="57" spans="1:16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/>
      <c r="M57" s="53">
        <f t="shared" si="7"/>
        <v>0</v>
      </c>
    </row>
    <row r="58" spans="1:16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/>
      <c r="M58" s="53">
        <f t="shared" si="7"/>
        <v>0</v>
      </c>
    </row>
    <row r="59" spans="1:16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/>
      <c r="M59" s="53">
        <f t="shared" si="7"/>
        <v>0</v>
      </c>
    </row>
    <row r="60" spans="1:16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/>
      <c r="M60" s="53">
        <f t="shared" si="7"/>
        <v>0</v>
      </c>
    </row>
    <row r="61" spans="1:16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/>
      <c r="M61" s="53">
        <f t="shared" si="7"/>
        <v>0</v>
      </c>
    </row>
    <row r="62" spans="1:16" ht="30.75" thickBot="1" x14ac:dyDescent="0.3">
      <c r="A62" s="19" t="s">
        <v>45</v>
      </c>
      <c r="B62" s="21"/>
      <c r="C62" s="49">
        <f>SUM(C63:C71)</f>
        <v>3541433</v>
      </c>
      <c r="D62" s="49">
        <f>SUM(D63:D71)</f>
        <v>8541433</v>
      </c>
      <c r="E62" s="49">
        <f t="shared" ref="E62:F62" si="8">SUM(E63:E71)</f>
        <v>0</v>
      </c>
      <c r="F62" s="49">
        <f t="shared" si="8"/>
        <v>0</v>
      </c>
      <c r="G62" s="49">
        <f t="shared" ref="G62:L62" si="9">SUM(G63:G71)</f>
        <v>0</v>
      </c>
      <c r="H62" s="49">
        <f t="shared" si="9"/>
        <v>0</v>
      </c>
      <c r="I62" s="49">
        <f t="shared" si="9"/>
        <v>165648.4</v>
      </c>
      <c r="J62" s="49">
        <f t="shared" si="9"/>
        <v>4614000</v>
      </c>
      <c r="K62" s="49">
        <f t="shared" si="9"/>
        <v>149688.9</v>
      </c>
      <c r="L62" s="49">
        <f t="shared" si="9"/>
        <v>169737.1</v>
      </c>
      <c r="M62" s="49">
        <f>SUM(M63:M71)</f>
        <v>5099074.4000000004</v>
      </c>
      <c r="P62" s="11"/>
    </row>
    <row r="63" spans="1:16" x14ac:dyDescent="0.25">
      <c r="A63" s="20" t="s">
        <v>46</v>
      </c>
      <c r="B63" s="21"/>
      <c r="C63" s="63">
        <v>1964500</v>
      </c>
      <c r="D63" s="63">
        <v>1777200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/>
      <c r="K63" s="7">
        <v>149688.9</v>
      </c>
      <c r="L63" s="7">
        <v>133576</v>
      </c>
      <c r="M63" s="53">
        <f t="shared" si="7"/>
        <v>283264.90000000002</v>
      </c>
    </row>
    <row r="64" spans="1:16" ht="30" x14ac:dyDescent="0.25">
      <c r="A64" s="20" t="s">
        <v>47</v>
      </c>
      <c r="B64" s="21"/>
      <c r="C64" s="48">
        <v>1576933</v>
      </c>
      <c r="D64" s="48">
        <v>1339733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/>
      <c r="K64" s="54"/>
      <c r="L64" s="54"/>
      <c r="M64" s="53">
        <f t="shared" si="7"/>
        <v>0</v>
      </c>
    </row>
    <row r="65" spans="1:16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/>
      <c r="K65" s="54"/>
      <c r="L65" s="54"/>
      <c r="M65" s="53">
        <f t="shared" si="7"/>
        <v>0</v>
      </c>
    </row>
    <row r="66" spans="1:16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4614000</v>
      </c>
      <c r="K66" s="54"/>
      <c r="L66" s="54"/>
      <c r="M66" s="53">
        <f t="shared" si="7"/>
        <v>4614000</v>
      </c>
    </row>
    <row r="67" spans="1:16" ht="30" x14ac:dyDescent="0.25">
      <c r="A67" s="20" t="s">
        <v>50</v>
      </c>
      <c r="B67" s="21"/>
      <c r="C67" s="48">
        <v>0</v>
      </c>
      <c r="D67" s="54">
        <v>607000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/>
      <c r="K67" s="54"/>
      <c r="L67" s="54">
        <v>36161.1</v>
      </c>
      <c r="M67" s="53">
        <f t="shared" si="7"/>
        <v>36161.1</v>
      </c>
    </row>
    <row r="68" spans="1:16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/>
      <c r="K68" s="54"/>
      <c r="L68" s="54"/>
      <c r="M68" s="53">
        <f t="shared" si="7"/>
        <v>0</v>
      </c>
    </row>
    <row r="69" spans="1:16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/>
      <c r="K69" s="54"/>
      <c r="L69" s="54"/>
      <c r="M69" s="53">
        <f t="shared" si="7"/>
        <v>0</v>
      </c>
    </row>
    <row r="70" spans="1:16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/>
      <c r="K70" s="54"/>
      <c r="L70" s="54"/>
      <c r="M70" s="53">
        <f t="shared" si="7"/>
        <v>0</v>
      </c>
    </row>
    <row r="71" spans="1:16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7">
        <v>0</v>
      </c>
      <c r="H71" s="7">
        <v>0</v>
      </c>
      <c r="I71" s="7">
        <v>165648.4</v>
      </c>
      <c r="J71" s="7"/>
      <c r="K71" s="7"/>
      <c r="L71" s="7"/>
      <c r="M71" s="53">
        <f t="shared" si="7"/>
        <v>165648.4</v>
      </c>
    </row>
    <row r="72" spans="1:16" ht="15.75" thickBot="1" x14ac:dyDescent="0.3">
      <c r="A72" s="19" t="s">
        <v>55</v>
      </c>
      <c r="B72" s="21"/>
      <c r="C72" s="64">
        <f t="shared" ref="C72:E72" si="10">SUM(C73:C76)</f>
        <v>0</v>
      </c>
      <c r="D72" s="64">
        <f t="shared" ref="D72" si="11">SUM(D73:D76)</f>
        <v>0</v>
      </c>
      <c r="E72" s="64">
        <f t="shared" si="10"/>
        <v>0</v>
      </c>
      <c r="F72" s="64">
        <f t="shared" ref="F72" si="12">SUM(F73:F76)</f>
        <v>0</v>
      </c>
      <c r="G72" s="64">
        <f t="shared" ref="G72:H72" si="13">SUM(G73:G76)</f>
        <v>0</v>
      </c>
      <c r="H72" s="64">
        <f t="shared" si="13"/>
        <v>0</v>
      </c>
      <c r="I72" s="64">
        <f t="shared" ref="I72:J72" si="14">SUM(I73:I76)</f>
        <v>0</v>
      </c>
      <c r="J72" s="64">
        <f t="shared" si="14"/>
        <v>0</v>
      </c>
      <c r="K72" s="64">
        <f t="shared" ref="K72" si="15">SUM(K73:K76)</f>
        <v>0</v>
      </c>
      <c r="L72" s="64"/>
      <c r="M72" s="64">
        <f t="shared" ref="M72" si="16">SUM(M73:M76)</f>
        <v>0</v>
      </c>
    </row>
    <row r="73" spans="1:16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/>
      <c r="M73" s="53">
        <f t="shared" ref="M73:M83" si="17">SUM(E73:K73)</f>
        <v>0</v>
      </c>
    </row>
    <row r="74" spans="1:16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/>
      <c r="M74" s="53">
        <f t="shared" si="17"/>
        <v>0</v>
      </c>
    </row>
    <row r="75" spans="1:16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/>
      <c r="M75" s="53">
        <f t="shared" si="17"/>
        <v>0</v>
      </c>
      <c r="O75" s="11"/>
    </row>
    <row r="76" spans="1:16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53">
        <f t="shared" si="17"/>
        <v>0</v>
      </c>
      <c r="P76" t="s">
        <v>96</v>
      </c>
    </row>
    <row r="77" spans="1:16" ht="45.75" customHeight="1" thickBot="1" x14ac:dyDescent="0.3">
      <c r="A77" s="19" t="s">
        <v>60</v>
      </c>
      <c r="B77" s="21"/>
      <c r="C77" s="64">
        <f t="shared" ref="C77:D77" si="18">SUM(C78:C79)</f>
        <v>0</v>
      </c>
      <c r="D77" s="64">
        <f t="shared" si="18"/>
        <v>0</v>
      </c>
      <c r="E77" s="64">
        <f t="shared" ref="E77" si="19">SUM(E78:E79)</f>
        <v>0</v>
      </c>
      <c r="F77" s="64">
        <f t="shared" ref="F77" si="20">SUM(F78:F79)</f>
        <v>0</v>
      </c>
      <c r="G77" s="64">
        <f t="shared" ref="G77:H77" si="21">SUM(G78:G79)</f>
        <v>0</v>
      </c>
      <c r="H77" s="64">
        <f t="shared" si="21"/>
        <v>0</v>
      </c>
      <c r="I77" s="64">
        <f t="shared" ref="I77:J77" si="22">SUM(I78:I79)</f>
        <v>0</v>
      </c>
      <c r="J77" s="64">
        <f t="shared" si="22"/>
        <v>0</v>
      </c>
      <c r="K77" s="64">
        <f t="shared" ref="K77:L77" si="23">SUM(K78:K79)</f>
        <v>0</v>
      </c>
      <c r="L77" s="64">
        <f t="shared" si="23"/>
        <v>0</v>
      </c>
      <c r="M77" s="53">
        <f t="shared" si="17"/>
        <v>0</v>
      </c>
    </row>
    <row r="78" spans="1:16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53">
        <f t="shared" si="17"/>
        <v>0</v>
      </c>
    </row>
    <row r="79" spans="1:16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53">
        <f t="shared" si="17"/>
        <v>0</v>
      </c>
    </row>
    <row r="80" spans="1:16" ht="15.75" thickBot="1" x14ac:dyDescent="0.3">
      <c r="A80" s="19" t="s">
        <v>63</v>
      </c>
      <c r="B80" s="21"/>
      <c r="C80" s="64">
        <f t="shared" ref="C80:D80" si="24">SUM(C81:C83)</f>
        <v>0</v>
      </c>
      <c r="D80" s="64">
        <f t="shared" si="24"/>
        <v>0</v>
      </c>
      <c r="E80" s="64">
        <f t="shared" ref="E80" si="25">SUM(E81:E83)</f>
        <v>0</v>
      </c>
      <c r="F80" s="64">
        <f t="shared" ref="F80" si="26">SUM(F81:F83)</f>
        <v>0</v>
      </c>
      <c r="G80" s="64">
        <f t="shared" ref="G80:H80" si="27">SUM(G81:G83)</f>
        <v>0</v>
      </c>
      <c r="H80" s="64">
        <f t="shared" si="27"/>
        <v>0</v>
      </c>
      <c r="I80" s="64">
        <f t="shared" ref="I80:J80" si="28">SUM(I81:I83)</f>
        <v>0</v>
      </c>
      <c r="J80" s="64">
        <f t="shared" si="28"/>
        <v>0</v>
      </c>
      <c r="K80" s="64">
        <f t="shared" ref="K80:L80" si="29">SUM(K81:K83)</f>
        <v>0</v>
      </c>
      <c r="L80" s="64">
        <f t="shared" si="29"/>
        <v>0</v>
      </c>
      <c r="M80" s="53">
        <f t="shared" si="17"/>
        <v>0</v>
      </c>
    </row>
    <row r="81" spans="1:16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53">
        <f t="shared" si="17"/>
        <v>0</v>
      </c>
    </row>
    <row r="82" spans="1:16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3">
        <f t="shared" si="17"/>
        <v>0</v>
      </c>
      <c r="O82" s="11"/>
      <c r="P82" s="11"/>
    </row>
    <row r="83" spans="1:16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53">
        <f t="shared" si="17"/>
        <v>0</v>
      </c>
    </row>
    <row r="84" spans="1:16" ht="15.75" thickBot="1" x14ac:dyDescent="0.3">
      <c r="A84" s="26" t="s">
        <v>67</v>
      </c>
      <c r="B84" s="27"/>
      <c r="C84" s="51">
        <f>+C19</f>
        <v>334176821</v>
      </c>
      <c r="D84" s="51">
        <f>+D19</f>
        <v>420676821</v>
      </c>
      <c r="E84" s="65">
        <f t="shared" ref="E84:L84" si="30">+E20+E26+E36+E46+E62</f>
        <v>15107975.369999999</v>
      </c>
      <c r="F84" s="65">
        <f t="shared" si="30"/>
        <v>16477843.060000001</v>
      </c>
      <c r="G84" s="65">
        <f t="shared" si="30"/>
        <v>17431851.889999997</v>
      </c>
      <c r="H84" s="65">
        <f t="shared" si="30"/>
        <v>20426382.010000002</v>
      </c>
      <c r="I84" s="65">
        <f t="shared" si="30"/>
        <v>33361557.640000001</v>
      </c>
      <c r="J84" s="65">
        <f t="shared" si="30"/>
        <v>26176695.149999999</v>
      </c>
      <c r="K84" s="65">
        <f t="shared" si="30"/>
        <v>16936392.210000001</v>
      </c>
      <c r="L84" s="65">
        <f t="shared" si="30"/>
        <v>22908456.420000002</v>
      </c>
      <c r="M84" s="65">
        <f>+M20+M26+M36+M46+M62</f>
        <v>168860193.75</v>
      </c>
    </row>
    <row r="85" spans="1:16" ht="15.75" thickBot="1" x14ac:dyDescent="0.3">
      <c r="A85" s="23"/>
      <c r="B85" s="21"/>
      <c r="C85" s="66"/>
      <c r="D85" s="32"/>
      <c r="E85" s="7"/>
      <c r="F85" s="7"/>
      <c r="G85" s="7"/>
      <c r="H85" s="7"/>
      <c r="I85" s="67"/>
      <c r="J85" s="67"/>
      <c r="K85" s="67"/>
      <c r="L85" s="67"/>
      <c r="M85" s="8"/>
    </row>
    <row r="86" spans="1:16" ht="15.75" thickBot="1" x14ac:dyDescent="0.3">
      <c r="A86" s="28" t="s">
        <v>68</v>
      </c>
      <c r="B86" s="29"/>
      <c r="C86" s="51"/>
      <c r="D86" s="67"/>
      <c r="E86" s="67">
        <v>0</v>
      </c>
      <c r="F86" s="67">
        <v>0</v>
      </c>
      <c r="G86" s="67">
        <v>0</v>
      </c>
      <c r="H86" s="67">
        <v>0</v>
      </c>
      <c r="I86" s="46">
        <v>0</v>
      </c>
      <c r="J86" s="46">
        <v>0</v>
      </c>
      <c r="K86" s="46">
        <v>0</v>
      </c>
      <c r="L86" s="46">
        <v>0</v>
      </c>
      <c r="M86" s="78">
        <v>0</v>
      </c>
    </row>
    <row r="87" spans="1:16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56">
        <v>0</v>
      </c>
      <c r="J87" s="56">
        <v>0</v>
      </c>
      <c r="K87" s="56">
        <v>0</v>
      </c>
      <c r="L87" s="56">
        <v>0</v>
      </c>
      <c r="M87" s="53">
        <f t="shared" ref="M87:M92" si="31">SUM(E87:E87)</f>
        <v>0</v>
      </c>
    </row>
    <row r="88" spans="1:16" ht="30.75" thickBot="1" x14ac:dyDescent="0.3">
      <c r="A88" s="20" t="s">
        <v>70</v>
      </c>
      <c r="B88" s="21"/>
      <c r="C88" s="48">
        <v>0</v>
      </c>
      <c r="D88" s="56"/>
      <c r="E88" s="56">
        <v>0</v>
      </c>
      <c r="F88" s="56">
        <v>0</v>
      </c>
      <c r="G88" s="56">
        <v>0</v>
      </c>
      <c r="H88" s="56">
        <v>0</v>
      </c>
      <c r="I88" s="8">
        <v>0</v>
      </c>
      <c r="J88" s="8">
        <v>0</v>
      </c>
      <c r="K88" s="8">
        <v>0</v>
      </c>
      <c r="L88" s="8">
        <v>0</v>
      </c>
      <c r="M88" s="53">
        <f t="shared" si="31"/>
        <v>0</v>
      </c>
    </row>
    <row r="89" spans="1:16" ht="30.75" thickBot="1" x14ac:dyDescent="0.3">
      <c r="A89" s="20" t="s">
        <v>71</v>
      </c>
      <c r="B89" s="21"/>
      <c r="C89" s="68"/>
      <c r="D89" s="8"/>
      <c r="E89" s="8">
        <v>0</v>
      </c>
      <c r="F89" s="8">
        <v>0</v>
      </c>
      <c r="G89" s="8">
        <v>0</v>
      </c>
      <c r="H89" s="8">
        <v>0</v>
      </c>
      <c r="I89" s="67">
        <v>0</v>
      </c>
      <c r="J89" s="67">
        <v>0</v>
      </c>
      <c r="K89" s="67">
        <v>0</v>
      </c>
      <c r="L89" s="67">
        <v>0</v>
      </c>
      <c r="M89" s="53">
        <f t="shared" si="31"/>
        <v>0</v>
      </c>
    </row>
    <row r="90" spans="1:16" ht="15.75" thickBot="1" x14ac:dyDescent="0.3">
      <c r="A90" s="19" t="s">
        <v>72</v>
      </c>
      <c r="C90" s="69">
        <v>0</v>
      </c>
      <c r="D90" s="67"/>
      <c r="E90" s="67">
        <v>0</v>
      </c>
      <c r="F90" s="67">
        <v>0</v>
      </c>
      <c r="G90" s="67">
        <v>0</v>
      </c>
      <c r="H90" s="67">
        <v>0</v>
      </c>
      <c r="I90" s="8">
        <v>0</v>
      </c>
      <c r="J90" s="8">
        <v>0</v>
      </c>
      <c r="K90" s="8">
        <v>0</v>
      </c>
      <c r="L90" s="8">
        <v>0</v>
      </c>
      <c r="M90" s="53">
        <f t="shared" si="31"/>
        <v>0</v>
      </c>
    </row>
    <row r="91" spans="1:16" x14ac:dyDescent="0.25">
      <c r="A91" s="22" t="s">
        <v>73</v>
      </c>
      <c r="B91" s="21"/>
      <c r="C91" s="63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56">
        <v>0</v>
      </c>
      <c r="J91" s="56">
        <v>0</v>
      </c>
      <c r="K91" s="56">
        <v>0</v>
      </c>
      <c r="L91" s="56">
        <v>0</v>
      </c>
      <c r="M91" s="53">
        <f t="shared" si="31"/>
        <v>0</v>
      </c>
    </row>
    <row r="92" spans="1:16" x14ac:dyDescent="0.25">
      <c r="A92" s="22" t="s">
        <v>74</v>
      </c>
      <c r="C92" s="70"/>
      <c r="D92" s="56"/>
      <c r="E92" s="56">
        <v>0</v>
      </c>
      <c r="F92" s="56">
        <v>0</v>
      </c>
      <c r="G92" s="56">
        <v>0</v>
      </c>
      <c r="H92" s="56">
        <v>0</v>
      </c>
      <c r="I92" s="53">
        <f t="shared" ref="I92" si="32">SUM(D92:D92)</f>
        <v>0</v>
      </c>
      <c r="J92" s="53">
        <f t="shared" ref="J92" si="33">SUM(E92:E92)</f>
        <v>0</v>
      </c>
      <c r="K92" s="53">
        <f t="shared" ref="K92:L92" si="34">SUM(F92:F92)</f>
        <v>0</v>
      </c>
      <c r="L92" s="53">
        <f t="shared" si="34"/>
        <v>0</v>
      </c>
      <c r="M92" s="53">
        <f t="shared" si="31"/>
        <v>0</v>
      </c>
    </row>
    <row r="93" spans="1:16" x14ac:dyDescent="0.25">
      <c r="A93" s="22"/>
      <c r="C93" s="72">
        <v>0</v>
      </c>
      <c r="D93" s="71"/>
      <c r="E93" s="8"/>
      <c r="F93" s="8"/>
      <c r="G93" s="8"/>
      <c r="H93" s="8"/>
      <c r="I93" s="8"/>
      <c r="J93" s="8"/>
      <c r="K93" s="8"/>
      <c r="L93" s="8"/>
      <c r="M93" s="8"/>
    </row>
    <row r="94" spans="1:16" ht="15.75" thickBot="1" x14ac:dyDescent="0.3">
      <c r="A94" s="22"/>
      <c r="C94" s="73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6" ht="15.75" thickBot="1" x14ac:dyDescent="0.3">
      <c r="A95" s="30" t="s">
        <v>75</v>
      </c>
      <c r="C95" s="74"/>
      <c r="D95" s="67"/>
      <c r="E95" s="67">
        <v>0</v>
      </c>
      <c r="F95" s="67">
        <v>0</v>
      </c>
      <c r="G95" s="67">
        <v>0</v>
      </c>
      <c r="H95" s="67">
        <v>0</v>
      </c>
      <c r="I95" s="76">
        <v>0</v>
      </c>
      <c r="J95" s="76">
        <v>0</v>
      </c>
      <c r="K95" s="76">
        <v>0</v>
      </c>
      <c r="L95" s="76">
        <v>0</v>
      </c>
      <c r="M95" s="67">
        <v>0</v>
      </c>
    </row>
    <row r="96" spans="1:16" ht="30.75" thickBot="1" x14ac:dyDescent="0.3">
      <c r="A96" s="20" t="s">
        <v>76</v>
      </c>
      <c r="B96" s="21"/>
      <c r="C96" s="76">
        <v>0</v>
      </c>
      <c r="D96" s="76"/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</row>
    <row r="97" spans="1:15" ht="15.75" thickTop="1" x14ac:dyDescent="0.25">
      <c r="A97" s="26" t="s">
        <v>77</v>
      </c>
      <c r="B97" s="27"/>
      <c r="C97" s="75">
        <v>0</v>
      </c>
      <c r="D97" s="75"/>
      <c r="E97" s="75">
        <v>0</v>
      </c>
      <c r="F97" s="75">
        <v>0</v>
      </c>
      <c r="G97" s="75">
        <v>0</v>
      </c>
      <c r="H97" s="75">
        <v>0</v>
      </c>
      <c r="I97" s="38"/>
      <c r="J97" s="38"/>
      <c r="K97" s="38"/>
      <c r="L97" s="38"/>
      <c r="M97" s="75">
        <v>0</v>
      </c>
    </row>
    <row r="98" spans="1:15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38"/>
      <c r="L98" s="38"/>
      <c r="M98" s="46"/>
      <c r="O98" s="11"/>
    </row>
    <row r="99" spans="1:15" ht="21" customHeight="1" thickBot="1" x14ac:dyDescent="0.3">
      <c r="A99" s="44" t="s">
        <v>78</v>
      </c>
      <c r="B99" s="31"/>
      <c r="C99" s="77">
        <f>+C84+C97</f>
        <v>334176821</v>
      </c>
      <c r="D99" s="77">
        <f>+D84+D97</f>
        <v>420676821</v>
      </c>
      <c r="E99" s="77">
        <f t="shared" ref="E99:M99" si="35">+E84+E97</f>
        <v>15107975.369999999</v>
      </c>
      <c r="F99" s="77">
        <f t="shared" si="35"/>
        <v>16477843.060000001</v>
      </c>
      <c r="G99" s="77">
        <f t="shared" si="35"/>
        <v>17431851.889999997</v>
      </c>
      <c r="H99" s="77">
        <f t="shared" si="35"/>
        <v>20426382.010000002</v>
      </c>
      <c r="I99" s="77">
        <f t="shared" si="35"/>
        <v>33361557.640000001</v>
      </c>
      <c r="J99" s="77">
        <f t="shared" si="35"/>
        <v>26176695.149999999</v>
      </c>
      <c r="K99" s="77">
        <f t="shared" si="35"/>
        <v>16936392.210000001</v>
      </c>
      <c r="L99" s="77">
        <f t="shared" si="35"/>
        <v>22908456.420000002</v>
      </c>
      <c r="M99" s="77">
        <f t="shared" si="35"/>
        <v>168860193.75</v>
      </c>
      <c r="O99" s="11"/>
    </row>
    <row r="100" spans="1:15" ht="15.75" thickTop="1" x14ac:dyDescent="0.25">
      <c r="A100" s="10" t="s">
        <v>85</v>
      </c>
      <c r="M100" s="11"/>
    </row>
    <row r="101" spans="1:15" x14ac:dyDescent="0.25">
      <c r="A101" s="2" t="s">
        <v>86</v>
      </c>
      <c r="E101" s="3"/>
      <c r="F101" s="3"/>
      <c r="G101" s="3"/>
      <c r="H101" s="3"/>
      <c r="I101" s="3"/>
      <c r="J101" s="3"/>
      <c r="K101" s="3"/>
      <c r="L101" s="3"/>
      <c r="M101" s="3"/>
    </row>
    <row r="102" spans="1:15" x14ac:dyDescent="0.25">
      <c r="A102" s="2" t="s">
        <v>87</v>
      </c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5" x14ac:dyDescent="0.25">
      <c r="A103" s="2" t="s">
        <v>88</v>
      </c>
    </row>
    <row r="104" spans="1:15" x14ac:dyDescent="0.25">
      <c r="A104" s="2" t="s">
        <v>89</v>
      </c>
    </row>
    <row r="105" spans="1:15" x14ac:dyDescent="0.25">
      <c r="A105" s="2" t="s">
        <v>90</v>
      </c>
    </row>
    <row r="106" spans="1:15" x14ac:dyDescent="0.25">
      <c r="A106" s="2" t="s">
        <v>94</v>
      </c>
    </row>
    <row r="107" spans="1:15" x14ac:dyDescent="0.25">
      <c r="A107" s="2"/>
    </row>
    <row r="108" spans="1:15" x14ac:dyDescent="0.25">
      <c r="A108" s="2"/>
    </row>
    <row r="109" spans="1:15" x14ac:dyDescent="0.25">
      <c r="A109" s="2"/>
    </row>
    <row r="110" spans="1:15" x14ac:dyDescent="0.25">
      <c r="A110" s="2"/>
    </row>
    <row r="111" spans="1:15" x14ac:dyDescent="0.25">
      <c r="A111" s="2"/>
    </row>
    <row r="112" spans="1:15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ht="70.5" customHeight="1" x14ac:dyDescent="0.25">
      <c r="A117" s="2"/>
    </row>
  </sheetData>
  <mergeCells count="6">
    <mergeCell ref="E16:M16"/>
    <mergeCell ref="A12:N12"/>
    <mergeCell ref="A11:N11"/>
    <mergeCell ref="A13:N13"/>
    <mergeCell ref="A14:N14"/>
    <mergeCell ref="A15:N15"/>
  </mergeCells>
  <printOptions horizontalCentered="1"/>
  <pageMargins left="0" right="0" top="0.19685039370078741" bottom="0.19685039370078741" header="0.31496062992125984" footer="0.31496062992125984"/>
  <pageSetup paperSize="5" scale="73" fitToHeight="0" orientation="landscape" r:id="rId1"/>
  <headerFooter>
    <oddFooter>Página &amp;P</oddFooter>
  </headerFooter>
  <rowBreaks count="5" manualBreakCount="5">
    <brk id="32" max="9" man="1"/>
    <brk id="48" max="9" man="1"/>
    <brk id="61" max="9" man="1"/>
    <brk id="76" max="9" man="1"/>
    <brk id="94" max="9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2024-09-02T15:27:20Z</cp:lastPrinted>
  <dcterms:created xsi:type="dcterms:W3CDTF">2018-04-17T18:57:16Z</dcterms:created>
  <dcterms:modified xsi:type="dcterms:W3CDTF">2024-09-04T16:03:46Z</dcterms:modified>
  <cp:category/>
  <cp:contentStatus/>
</cp:coreProperties>
</file>